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765" windowHeight="7800"/>
  </bookViews>
  <sheets>
    <sheet name="סה&quot;כ" sheetId="4" r:id="rId1"/>
    <sheet name="אירופה" sheetId="2" r:id="rId2"/>
    <sheet name="מזרח" sheetId="1" r:id="rId3"/>
    <sheet name="JINSA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4" i="4"/>
  <c r="C5" i="4"/>
  <c r="C6" i="4"/>
  <c r="C7" i="4"/>
  <c r="C8" i="4"/>
  <c r="C3" i="4"/>
  <c r="B8" i="4"/>
  <c r="B7" i="4"/>
  <c r="B6" i="4"/>
  <c r="B5" i="4"/>
  <c r="B4" i="4"/>
  <c r="B3" i="4"/>
  <c r="F47" i="1"/>
  <c r="F45" i="1"/>
  <c r="F43" i="1"/>
  <c r="F33" i="1"/>
  <c r="F34" i="1"/>
  <c r="F35" i="1"/>
  <c r="F36" i="1"/>
  <c r="F37" i="1"/>
  <c r="F38" i="1"/>
  <c r="F39" i="1"/>
  <c r="F40" i="1"/>
  <c r="F32" i="1"/>
  <c r="F29" i="1"/>
  <c r="B29" i="1"/>
  <c r="C29" i="1" s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7" i="1"/>
  <c r="F57" i="1" s="1"/>
  <c r="C56" i="1"/>
  <c r="F56" i="1" s="1"/>
  <c r="B2" i="3" l="1"/>
  <c r="B2" i="2"/>
  <c r="B5" i="1"/>
  <c r="F23" i="1"/>
  <c r="B2" i="1" s="1"/>
  <c r="F87" i="1"/>
  <c r="F84" i="1"/>
  <c r="C84" i="1"/>
  <c r="F83" i="1"/>
  <c r="C83" i="1"/>
  <c r="F80" i="1"/>
  <c r="F82" i="1"/>
  <c r="F81" i="1"/>
  <c r="C82" i="1"/>
  <c r="C81" i="1"/>
  <c r="F53" i="1"/>
  <c r="F74" i="1"/>
  <c r="F69" i="1"/>
  <c r="F70" i="1"/>
  <c r="F71" i="1"/>
  <c r="F68" i="1"/>
  <c r="C71" i="1"/>
  <c r="C70" i="1"/>
  <c r="C69" i="1"/>
  <c r="C68" i="1"/>
  <c r="F67" i="1"/>
  <c r="C67" i="1"/>
  <c r="C66" i="1"/>
  <c r="F65" i="1"/>
  <c r="F66" i="1"/>
  <c r="C65" i="1"/>
  <c r="F62" i="1"/>
  <c r="F63" i="1"/>
  <c r="F64" i="1"/>
  <c r="C62" i="1"/>
  <c r="C63" i="1"/>
  <c r="C64" i="1"/>
  <c r="F58" i="1"/>
  <c r="F76" i="1" s="1"/>
  <c r="B4" i="1" s="1"/>
  <c r="F59" i="1"/>
  <c r="F60" i="1"/>
  <c r="F61" i="1"/>
  <c r="C58" i="1"/>
  <c r="C59" i="1"/>
  <c r="C60" i="1"/>
  <c r="C61" i="1"/>
  <c r="B61" i="1"/>
  <c r="B60" i="1"/>
  <c r="B59" i="1"/>
  <c r="B58" i="1"/>
  <c r="F55" i="1"/>
  <c r="F54" i="1"/>
  <c r="C55" i="1"/>
  <c r="C54" i="1"/>
  <c r="F48" i="1"/>
  <c r="B3" i="1" s="1"/>
  <c r="F28" i="1"/>
  <c r="B6" i="1" l="1"/>
  <c r="F8" i="3"/>
  <c r="F5" i="3"/>
  <c r="F4" i="3"/>
  <c r="F7" i="3"/>
  <c r="F6" i="3"/>
  <c r="F24" i="2"/>
  <c r="C22" i="2"/>
  <c r="C23" i="2"/>
  <c r="C25" i="2"/>
  <c r="F25" i="2" s="1"/>
  <c r="C26" i="2"/>
  <c r="F26" i="2" s="1"/>
  <c r="F22" i="2"/>
  <c r="F6" i="2"/>
  <c r="F5" i="2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F13" i="2" s="1"/>
  <c r="C14" i="2"/>
  <c r="F14" i="2" s="1"/>
  <c r="C15" i="2"/>
  <c r="F15" i="2" s="1"/>
  <c r="C16" i="2"/>
  <c r="F16" i="2" s="1"/>
  <c r="C17" i="2"/>
  <c r="F17" i="2" s="1"/>
  <c r="C18" i="2"/>
  <c r="F18" i="2" s="1"/>
  <c r="C19" i="2"/>
  <c r="F19" i="2" s="1"/>
  <c r="C20" i="2"/>
  <c r="F20" i="2" s="1"/>
  <c r="C21" i="2"/>
  <c r="F21" i="2" s="1"/>
  <c r="C6" i="2"/>
  <c r="C4" i="2"/>
  <c r="F4" i="2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9" i="1"/>
  <c r="C11" i="1"/>
  <c r="C12" i="1"/>
  <c r="C13" i="1"/>
  <c r="C14" i="1"/>
  <c r="C15" i="1"/>
  <c r="C16" i="1"/>
  <c r="C17" i="1"/>
  <c r="C18" i="1"/>
  <c r="C19" i="1"/>
  <c r="C20" i="1"/>
  <c r="C21" i="1"/>
  <c r="C10" i="1"/>
  <c r="F27" i="2" l="1"/>
</calcChain>
</file>

<file path=xl/sharedStrings.xml><?xml version="1.0" encoding="utf-8"?>
<sst xmlns="http://schemas.openxmlformats.org/spreadsheetml/2006/main" count="182" uniqueCount="137">
  <si>
    <t>הנסיעה למזרח - עלויות</t>
  </si>
  <si>
    <t>הודו</t>
  </si>
  <si>
    <t>שם הפעילות</t>
  </si>
  <si>
    <t>עלות</t>
  </si>
  <si>
    <t>עלות בדולרים</t>
  </si>
  <si>
    <t>כמות</t>
  </si>
  <si>
    <t>ימים</t>
  </si>
  <si>
    <t>סה"כ</t>
  </si>
  <si>
    <t>הערות</t>
  </si>
  <si>
    <t>טיסה להודו</t>
  </si>
  <si>
    <t>מלון ניו דלהי - חדר יחיד</t>
  </si>
  <si>
    <t>מלון ניו דלהי - חדר זוגי</t>
  </si>
  <si>
    <t>מלון אמריצר - חדר יחיד</t>
  </si>
  <si>
    <t>מלון אמריצר - חדר זוגי</t>
  </si>
  <si>
    <t>אוטובוס - דלהי</t>
  </si>
  <si>
    <t>אוטובוס - אמריצר</t>
  </si>
  <si>
    <t>אוטובוס מומביי</t>
  </si>
  <si>
    <t>אוכל כשר</t>
  </si>
  <si>
    <t>אש"ל</t>
  </si>
  <si>
    <t>טיסה - דלהי - אמריצר</t>
  </si>
  <si>
    <t>טיסה אמריצר - מומביי</t>
  </si>
  <si>
    <t>מלון מומביי - חדר יחיד</t>
  </si>
  <si>
    <t>מלון מומביי - חדר זוגי</t>
  </si>
  <si>
    <t>סה"כ:</t>
  </si>
  <si>
    <t>עד 80 ק"מ ב-8 שעות, מעל כל ק"מ נוסף 75 רופי ושעה נוספת 750 רופי</t>
  </si>
  <si>
    <t>עד 80 ק"מ ב-8 שעות, מעל כל ק"מ נוסף 80 רופי ושעה נוספת 800 רופי</t>
  </si>
  <si>
    <t>עד 80 ק"מ ב-8 שעות, מעל כל ק"מ נוסף 90 רופי ושעה נוספת 900 רופי</t>
  </si>
  <si>
    <t>רוסיה</t>
  </si>
  <si>
    <t>טיסה</t>
  </si>
  <si>
    <t>טיסה חזרה לישראל</t>
  </si>
  <si>
    <t>טיסה בריסל - ברלין</t>
  </si>
  <si>
    <t>אוטובוס - ברלין</t>
  </si>
  <si>
    <t>ראוטר חיצוני לאוטובוס</t>
  </si>
  <si>
    <t>מלון בברלין - יחיד</t>
  </si>
  <si>
    <t>מלון בברלין - זוגי</t>
  </si>
  <si>
    <t>מלון Warwick - הרצאות ואולם קפה</t>
  </si>
  <si>
    <t>מלון לה שטלן - אולם הרצאות, 2 הפסקות קפה וארוחה בת 3 מנות</t>
  </si>
  <si>
    <t>אוטובוס - בריסל - KEOLIS</t>
  </si>
  <si>
    <t>השלמת קניות כשרות - בריסל</t>
  </si>
  <si>
    <t>קייטרינג כשר - בריסל</t>
  </si>
  <si>
    <t>סיור בברלין</t>
  </si>
  <si>
    <t>סנדוויצ'ים כשרים - בריסל</t>
  </si>
  <si>
    <t>מנות כשרות בית חב"ד ברלין</t>
  </si>
  <si>
    <t>בקבוקי מים לכל ימי הסיור</t>
  </si>
  <si>
    <t>חדר הרצאות Maritim ProArte</t>
  </si>
  <si>
    <t>ארוחת צהריים Maritim ProArte</t>
  </si>
  <si>
    <t>מסעדת Zollpackhof - חדר הרצאות + ארוחת צהריים</t>
  </si>
  <si>
    <t>סה"כ $</t>
  </si>
  <si>
    <t>טיסה אלוף</t>
  </si>
  <si>
    <t>טיסה מקדימה - מאבטח</t>
  </si>
  <si>
    <t>אש"ל אלוף</t>
  </si>
  <si>
    <t>אש"ל ליווי (מזוודות + מוניות למאבטחים+ כלי נשק)</t>
  </si>
  <si>
    <t>אש"ל חניכים</t>
  </si>
  <si>
    <t>מלון בניו יורק</t>
  </si>
  <si>
    <t>סה"כ בשקלים</t>
  </si>
  <si>
    <t>חדר הרצאות</t>
  </si>
  <si>
    <t>ציוד אודיו</t>
  </si>
  <si>
    <t>קייטרינג כשר (בוקר, צהריים וערב)</t>
  </si>
  <si>
    <t>בקבוקי מים</t>
  </si>
  <si>
    <t>150/100</t>
  </si>
  <si>
    <t>א.צ / א.ע במסעדות</t>
  </si>
  <si>
    <t>סנדוויצ'ים</t>
  </si>
  <si>
    <t>חטיפים / תפוחים</t>
  </si>
  <si>
    <t>מופע בלט</t>
  </si>
  <si>
    <t>כניסה לקרמלין</t>
  </si>
  <si>
    <t>כניסה למגדל אוסטנקה</t>
  </si>
  <si>
    <t>הדרכה צמודה ע"י מדריכת תיירות</t>
  </si>
  <si>
    <t>ביקור בבסיס אימוני חלל</t>
  </si>
  <si>
    <t>ביקור במוזיאון הנצחון</t>
  </si>
  <si>
    <t>אוטובוס</t>
  </si>
  <si>
    <t>רכישת זר לטקס</t>
  </si>
  <si>
    <t>תוספת שעות שכר</t>
  </si>
  <si>
    <t>יום עצמאות - קבלת פנים</t>
  </si>
  <si>
    <t>מתורגמנים</t>
  </si>
  <si>
    <t>טרם הועבר</t>
  </si>
  <si>
    <t>סין</t>
  </si>
  <si>
    <t>מלון מוסקבה - חדר יחיד</t>
  </si>
  <si>
    <t>אוטובוס יום ראשון</t>
  </si>
  <si>
    <t>אוטובוס יום שני</t>
  </si>
  <si>
    <t>אוטובוס יום שלישי</t>
  </si>
  <si>
    <t>אוטובוס יום רביעי</t>
  </si>
  <si>
    <t>תוספת 100 יואן לכל שעה נוספת + 18 יואן על כל ק"מ מעל 100</t>
  </si>
  <si>
    <t>ביקור בעיר האסורה</t>
  </si>
  <si>
    <t>ארמון הקיץ</t>
  </si>
  <si>
    <t>החומה</t>
  </si>
  <si>
    <t>מדריך לכל סיור</t>
  </si>
  <si>
    <t>סיור מודרך ולימודי בחוטנגים</t>
  </si>
  <si>
    <t>א.צ / א.ע</t>
  </si>
  <si>
    <t>עלות המלון כוללת א.ב</t>
  </si>
  <si>
    <t>יום א' א.ע</t>
  </si>
  <si>
    <t>יום ג' א.צ</t>
  </si>
  <si>
    <t>יום ג' א.ע</t>
  </si>
  <si>
    <t>יום ד' א.ע</t>
  </si>
  <si>
    <t>לאירוע הוזמנו 8 נספחים זרים</t>
  </si>
  <si>
    <t>כיבוד ושתיה לאורך הביקור</t>
  </si>
  <si>
    <t>טיפים</t>
  </si>
  <si>
    <t>שתיה / מים, חטיפים, כיבוד בהרצאות</t>
  </si>
  <si>
    <t>טיפ למדריכה, נהג, ואם יהיה צורך במסעדה</t>
  </si>
  <si>
    <t>טיסה להונג קונג</t>
  </si>
  <si>
    <t>בבדיקה מול סוכנות הנסיעות של הנספחות</t>
  </si>
  <si>
    <t>חסר - הוצאות הונג קונג</t>
  </si>
  <si>
    <t>טיסה לבייג'ינג</t>
  </si>
  <si>
    <t>מלון בייג'ינג - חדר יחיד</t>
  </si>
  <si>
    <t>מלון בייג'ינג - חדר זוגי</t>
  </si>
  <si>
    <t>דרום קוריאה</t>
  </si>
  <si>
    <t>טיסה לסיאול</t>
  </si>
  <si>
    <t>בית מלון - חדר יחיד</t>
  </si>
  <si>
    <t>בית מלון - חדר זוגי</t>
  </si>
  <si>
    <t>רכב</t>
  </si>
  <si>
    <t>סיורים ואטרקציות</t>
  </si>
  <si>
    <t>הוצאות שונות</t>
  </si>
  <si>
    <t>חסר - אוכל</t>
  </si>
  <si>
    <t>סה"כ הוצאות הודו</t>
  </si>
  <si>
    <t>סה"כ הוצאות רוסיה</t>
  </si>
  <si>
    <t>סה"כ הוצאות סין</t>
  </si>
  <si>
    <t>סה"כ הוצאות דרום קוריאה</t>
  </si>
  <si>
    <t>סה"כ עלויות מזרח בדולרים</t>
  </si>
  <si>
    <t>הנסיעה לאירופה - עלויות</t>
  </si>
  <si>
    <t>סה"כ עלויות לאירופה</t>
  </si>
  <si>
    <t>נסיעת מצטייני פו"ם אלון לארה"ב - JINSA</t>
  </si>
  <si>
    <t>עלות סה"כ</t>
  </si>
  <si>
    <t xml:space="preserve">מלון הונג קונג - חדר יחיד </t>
  </si>
  <si>
    <t xml:space="preserve">מלון הונג קונג - חדר זוגי </t>
  </si>
  <si>
    <t>הערכה</t>
  </si>
  <si>
    <t>נס"ח מכללות 2018</t>
  </si>
  <si>
    <t>מב"ל לאירופה</t>
  </si>
  <si>
    <t>דולר</t>
  </si>
  <si>
    <t>שם הנסיעה</t>
  </si>
  <si>
    <t>שקל</t>
  </si>
  <si>
    <t>מב"ל לרוסיה</t>
  </si>
  <si>
    <t>מב"ל להודו</t>
  </si>
  <si>
    <t>מב"ל לסין</t>
  </si>
  <si>
    <t>מב"ל לדר"ק</t>
  </si>
  <si>
    <t>JINSA</t>
  </si>
  <si>
    <t>פו"ם אתרי קרבות</t>
  </si>
  <si>
    <t>מב"ל לארה"ב</t>
  </si>
  <si>
    <t>שער הדולר 1$=3.5 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</si>
</sst>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/>
    <xf numFmtId="3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rightToLeft="1" tabSelected="1" workbookViewId="0">
      <selection activeCell="E6" sqref="E6"/>
    </sheetView>
  </sheetViews>
  <sheetFormatPr defaultRowHeight="15" x14ac:dyDescent="0.25"/>
  <cols>
    <col min="1" max="1" width="16.140625" bestFit="1" customWidth="1"/>
  </cols>
  <sheetData>
    <row r="1" spans="1:5" ht="15.75" thickBot="1" x14ac:dyDescent="0.3">
      <c r="A1" s="27" t="s">
        <v>124</v>
      </c>
      <c r="B1" s="28"/>
      <c r="C1" s="29"/>
      <c r="E1" t="s">
        <v>136</v>
      </c>
    </row>
    <row r="2" spans="1:5" x14ac:dyDescent="0.25">
      <c r="A2" s="18" t="s">
        <v>127</v>
      </c>
      <c r="B2" s="19" t="s">
        <v>126</v>
      </c>
      <c r="C2" s="20" t="s">
        <v>128</v>
      </c>
    </row>
    <row r="3" spans="1:5" x14ac:dyDescent="0.25">
      <c r="A3" s="5" t="s">
        <v>125</v>
      </c>
      <c r="B3" s="16">
        <f>אירופה!B2</f>
        <v>78927.348599999998</v>
      </c>
      <c r="C3" s="6">
        <f>B3*3.5</f>
        <v>276245.72009999998</v>
      </c>
    </row>
    <row r="4" spans="1:5" x14ac:dyDescent="0.25">
      <c r="A4" s="5" t="s">
        <v>130</v>
      </c>
      <c r="B4" s="16">
        <f>מזרח!B2</f>
        <v>40894.199999999997</v>
      </c>
      <c r="C4" s="6">
        <f t="shared" ref="C4:C8" si="0">B4*3.5</f>
        <v>143129.69999999998</v>
      </c>
    </row>
    <row r="5" spans="1:5" x14ac:dyDescent="0.25">
      <c r="A5" s="5" t="s">
        <v>129</v>
      </c>
      <c r="B5" s="16">
        <f>מזרח!B3</f>
        <v>35663</v>
      </c>
      <c r="C5" s="6">
        <f t="shared" si="0"/>
        <v>124820.5</v>
      </c>
    </row>
    <row r="6" spans="1:5" x14ac:dyDescent="0.25">
      <c r="A6" s="5" t="s">
        <v>131</v>
      </c>
      <c r="B6" s="16">
        <f>מזרח!B4</f>
        <v>34801.666666666672</v>
      </c>
      <c r="C6" s="6">
        <f t="shared" si="0"/>
        <v>121805.83333333334</v>
      </c>
    </row>
    <row r="7" spans="1:5" x14ac:dyDescent="0.25">
      <c r="A7" s="5" t="s">
        <v>132</v>
      </c>
      <c r="B7" s="16">
        <f>מזרח!B5</f>
        <v>29968.897266729498</v>
      </c>
      <c r="C7" s="6">
        <f t="shared" si="0"/>
        <v>104891.14043355324</v>
      </c>
    </row>
    <row r="8" spans="1:5" x14ac:dyDescent="0.25">
      <c r="A8" s="5" t="s">
        <v>133</v>
      </c>
      <c r="B8" s="16">
        <f>JINSA!B2</f>
        <v>39280</v>
      </c>
      <c r="C8" s="6">
        <f t="shared" si="0"/>
        <v>137480</v>
      </c>
    </row>
    <row r="9" spans="1:5" x14ac:dyDescent="0.25">
      <c r="A9" s="5" t="s">
        <v>134</v>
      </c>
      <c r="B9" s="16"/>
      <c r="C9" s="17">
        <v>780000</v>
      </c>
    </row>
    <row r="10" spans="1:5" ht="15.75" thickBot="1" x14ac:dyDescent="0.3">
      <c r="A10" s="21" t="s">
        <v>135</v>
      </c>
      <c r="B10" s="22"/>
      <c r="C10" s="23"/>
    </row>
    <row r="11" spans="1:5" ht="15.75" thickBot="1" x14ac:dyDescent="0.3">
      <c r="A11" s="24" t="s">
        <v>7</v>
      </c>
      <c r="B11" s="25"/>
      <c r="C11" s="26">
        <f>SUM(C3:C10)</f>
        <v>1688372.8938668866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workbookViewId="0">
      <selection activeCell="A26" sqref="A26"/>
    </sheetView>
  </sheetViews>
  <sheetFormatPr defaultRowHeight="15" x14ac:dyDescent="0.25"/>
  <cols>
    <col min="1" max="1" width="48.140625" bestFit="1" customWidth="1"/>
  </cols>
  <sheetData>
    <row r="1" spans="1:7" x14ac:dyDescent="0.25">
      <c r="A1" s="12" t="s">
        <v>117</v>
      </c>
      <c r="B1" s="13"/>
    </row>
    <row r="2" spans="1:7" ht="15.75" thickBot="1" x14ac:dyDescent="0.3">
      <c r="A2" s="7" t="s">
        <v>118</v>
      </c>
      <c r="B2" s="8">
        <f>F27</f>
        <v>78927.348599999998</v>
      </c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  <c r="G3" t="s">
        <v>8</v>
      </c>
    </row>
    <row r="4" spans="1:7" x14ac:dyDescent="0.25">
      <c r="A4" t="s">
        <v>29</v>
      </c>
      <c r="B4">
        <v>30</v>
      </c>
      <c r="C4">
        <f>B4*1.23</f>
        <v>36.9</v>
      </c>
      <c r="D4">
        <v>50</v>
      </c>
      <c r="E4">
        <v>1</v>
      </c>
      <c r="F4">
        <f>C4*D4</f>
        <v>1845</v>
      </c>
    </row>
    <row r="5" spans="1:7" x14ac:dyDescent="0.25">
      <c r="A5" t="s">
        <v>30</v>
      </c>
      <c r="C5">
        <v>370</v>
      </c>
      <c r="D5">
        <v>50</v>
      </c>
      <c r="E5">
        <v>1</v>
      </c>
      <c r="F5">
        <f>C5*D5</f>
        <v>18500</v>
      </c>
    </row>
    <row r="6" spans="1:7" x14ac:dyDescent="0.25">
      <c r="A6" t="s">
        <v>37</v>
      </c>
      <c r="B6">
        <v>1415.4</v>
      </c>
      <c r="C6">
        <f>B6*1.23</f>
        <v>1740.942</v>
      </c>
      <c r="D6">
        <v>1</v>
      </c>
      <c r="E6">
        <v>3</v>
      </c>
      <c r="F6">
        <f>C6</f>
        <v>1740.942</v>
      </c>
    </row>
    <row r="7" spans="1:7" x14ac:dyDescent="0.25">
      <c r="A7" t="s">
        <v>31</v>
      </c>
      <c r="B7">
        <v>2600</v>
      </c>
      <c r="C7">
        <f t="shared" ref="C7:C26" si="0">B7*1.23</f>
        <v>3198</v>
      </c>
      <c r="D7">
        <v>1</v>
      </c>
      <c r="E7">
        <v>2</v>
      </c>
      <c r="F7">
        <f>C7</f>
        <v>3198</v>
      </c>
    </row>
    <row r="8" spans="1:7" x14ac:dyDescent="0.25">
      <c r="A8" t="s">
        <v>32</v>
      </c>
      <c r="B8">
        <v>150</v>
      </c>
      <c r="C8">
        <f t="shared" si="0"/>
        <v>184.5</v>
      </c>
      <c r="D8">
        <v>1</v>
      </c>
      <c r="E8">
        <v>1</v>
      </c>
      <c r="F8">
        <f>C8</f>
        <v>184.5</v>
      </c>
    </row>
    <row r="9" spans="1:7" x14ac:dyDescent="0.25">
      <c r="A9" t="s">
        <v>36</v>
      </c>
      <c r="B9">
        <v>5725</v>
      </c>
      <c r="C9">
        <f t="shared" si="0"/>
        <v>7041.75</v>
      </c>
      <c r="D9">
        <v>1</v>
      </c>
      <c r="E9">
        <v>1</v>
      </c>
      <c r="F9">
        <f>C9</f>
        <v>7041.75</v>
      </c>
    </row>
    <row r="10" spans="1:7" x14ac:dyDescent="0.25">
      <c r="A10" t="s">
        <v>35</v>
      </c>
      <c r="B10">
        <v>1230</v>
      </c>
      <c r="C10">
        <f t="shared" si="0"/>
        <v>1512.9</v>
      </c>
      <c r="D10">
        <v>1</v>
      </c>
      <c r="E10">
        <v>1</v>
      </c>
      <c r="F10">
        <f>C10</f>
        <v>1512.9</v>
      </c>
    </row>
    <row r="11" spans="1:7" x14ac:dyDescent="0.25">
      <c r="A11" t="s">
        <v>33</v>
      </c>
      <c r="B11">
        <v>131</v>
      </c>
      <c r="C11">
        <f t="shared" si="0"/>
        <v>161.13</v>
      </c>
      <c r="D11">
        <v>13</v>
      </c>
      <c r="E11">
        <v>2</v>
      </c>
      <c r="F11">
        <f>C11*D11*E11</f>
        <v>4189.38</v>
      </c>
    </row>
    <row r="12" spans="1:7" x14ac:dyDescent="0.25">
      <c r="A12" t="s">
        <v>34</v>
      </c>
      <c r="B12">
        <v>158</v>
      </c>
      <c r="C12">
        <f t="shared" si="0"/>
        <v>194.34</v>
      </c>
      <c r="D12">
        <v>20</v>
      </c>
      <c r="E12">
        <v>2</v>
      </c>
      <c r="F12">
        <f>C12*D12*E12</f>
        <v>7773.6</v>
      </c>
    </row>
    <row r="13" spans="1:7" x14ac:dyDescent="0.25">
      <c r="A13" t="s">
        <v>44</v>
      </c>
      <c r="B13">
        <v>2250</v>
      </c>
      <c r="C13">
        <f t="shared" si="0"/>
        <v>2767.5</v>
      </c>
      <c r="D13">
        <v>1</v>
      </c>
      <c r="E13">
        <v>1</v>
      </c>
      <c r="F13">
        <f>C13</f>
        <v>2767.5</v>
      </c>
    </row>
    <row r="14" spans="1:7" x14ac:dyDescent="0.25">
      <c r="A14" t="s">
        <v>45</v>
      </c>
      <c r="B14">
        <v>2076</v>
      </c>
      <c r="C14">
        <f t="shared" si="0"/>
        <v>2553.48</v>
      </c>
      <c r="D14">
        <v>1</v>
      </c>
      <c r="E14">
        <v>1</v>
      </c>
      <c r="F14">
        <f t="shared" ref="F14:F22" si="1">C14</f>
        <v>2553.48</v>
      </c>
    </row>
    <row r="15" spans="1:7" x14ac:dyDescent="0.25">
      <c r="A15" t="s">
        <v>46</v>
      </c>
      <c r="B15">
        <v>3500</v>
      </c>
      <c r="C15">
        <f t="shared" si="0"/>
        <v>4305</v>
      </c>
      <c r="D15">
        <v>1</v>
      </c>
      <c r="E15">
        <v>1</v>
      </c>
      <c r="F15">
        <f t="shared" si="1"/>
        <v>4305</v>
      </c>
    </row>
    <row r="16" spans="1:7" x14ac:dyDescent="0.25">
      <c r="A16" t="s">
        <v>39</v>
      </c>
      <c r="B16">
        <v>3296.6</v>
      </c>
      <c r="C16">
        <f t="shared" si="0"/>
        <v>4054.8179999999998</v>
      </c>
      <c r="D16">
        <v>1</v>
      </c>
      <c r="E16">
        <v>1</v>
      </c>
      <c r="F16">
        <f t="shared" si="1"/>
        <v>4054.8179999999998</v>
      </c>
    </row>
    <row r="17" spans="1:6" x14ac:dyDescent="0.25">
      <c r="A17" t="s">
        <v>38</v>
      </c>
      <c r="B17">
        <v>117.82</v>
      </c>
      <c r="C17">
        <f t="shared" si="0"/>
        <v>144.9186</v>
      </c>
      <c r="D17">
        <v>1</v>
      </c>
      <c r="E17">
        <v>1</v>
      </c>
      <c r="F17">
        <f t="shared" si="1"/>
        <v>144.9186</v>
      </c>
    </row>
    <row r="18" spans="1:6" x14ac:dyDescent="0.25">
      <c r="A18" t="s">
        <v>41</v>
      </c>
      <c r="B18">
        <v>450</v>
      </c>
      <c r="C18">
        <f t="shared" si="0"/>
        <v>553.5</v>
      </c>
      <c r="D18">
        <v>1</v>
      </c>
      <c r="E18">
        <v>1</v>
      </c>
      <c r="F18">
        <f t="shared" si="1"/>
        <v>553.5</v>
      </c>
    </row>
    <row r="19" spans="1:6" x14ac:dyDescent="0.25">
      <c r="A19" t="s">
        <v>43</v>
      </c>
      <c r="B19">
        <v>50</v>
      </c>
      <c r="C19">
        <f t="shared" si="0"/>
        <v>61.5</v>
      </c>
      <c r="D19">
        <v>1</v>
      </c>
      <c r="E19">
        <v>1</v>
      </c>
      <c r="F19">
        <f t="shared" si="1"/>
        <v>61.5</v>
      </c>
    </row>
    <row r="20" spans="1:6" x14ac:dyDescent="0.25">
      <c r="A20" t="s">
        <v>42</v>
      </c>
      <c r="B20">
        <v>3000</v>
      </c>
      <c r="C20">
        <f t="shared" si="0"/>
        <v>3690</v>
      </c>
      <c r="D20">
        <v>1</v>
      </c>
      <c r="E20">
        <v>2</v>
      </c>
      <c r="F20">
        <f t="shared" si="1"/>
        <v>3690</v>
      </c>
    </row>
    <row r="21" spans="1:6" x14ac:dyDescent="0.25">
      <c r="A21" t="s">
        <v>40</v>
      </c>
      <c r="B21">
        <v>952</v>
      </c>
      <c r="C21">
        <f t="shared" si="0"/>
        <v>1170.96</v>
      </c>
      <c r="D21">
        <v>1</v>
      </c>
      <c r="E21">
        <v>1</v>
      </c>
      <c r="F21">
        <f t="shared" si="1"/>
        <v>1170.96</v>
      </c>
    </row>
    <row r="22" spans="1:6" x14ac:dyDescent="0.25">
      <c r="A22" t="s">
        <v>48</v>
      </c>
      <c r="C22">
        <f t="shared" si="0"/>
        <v>0</v>
      </c>
      <c r="F22">
        <f t="shared" si="1"/>
        <v>0</v>
      </c>
    </row>
    <row r="23" spans="1:6" x14ac:dyDescent="0.25">
      <c r="A23" t="s">
        <v>49</v>
      </c>
      <c r="C23">
        <f t="shared" si="0"/>
        <v>0</v>
      </c>
    </row>
    <row r="24" spans="1:6" x14ac:dyDescent="0.25">
      <c r="A24" t="s">
        <v>52</v>
      </c>
      <c r="C24">
        <v>260</v>
      </c>
      <c r="D24">
        <v>50</v>
      </c>
      <c r="E24">
        <v>1</v>
      </c>
      <c r="F24">
        <f>C24*D24</f>
        <v>13000</v>
      </c>
    </row>
    <row r="25" spans="1:6" x14ac:dyDescent="0.25">
      <c r="A25" t="s">
        <v>50</v>
      </c>
      <c r="B25">
        <v>120</v>
      </c>
      <c r="C25">
        <f t="shared" si="0"/>
        <v>147.6</v>
      </c>
      <c r="F25">
        <f>C25</f>
        <v>147.6</v>
      </c>
    </row>
    <row r="26" spans="1:6" x14ac:dyDescent="0.25">
      <c r="A26" t="s">
        <v>51</v>
      </c>
      <c r="B26">
        <v>400</v>
      </c>
      <c r="C26">
        <f t="shared" si="0"/>
        <v>492</v>
      </c>
      <c r="F26">
        <f>C26</f>
        <v>492</v>
      </c>
    </row>
    <row r="27" spans="1:6" x14ac:dyDescent="0.25">
      <c r="A27" t="s">
        <v>7</v>
      </c>
      <c r="F27" s="11">
        <f>SUM(F4:F26)</f>
        <v>78927.348599999998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rightToLeft="1" workbookViewId="0">
      <selection activeCell="B23" sqref="B23"/>
    </sheetView>
  </sheetViews>
  <sheetFormatPr defaultRowHeight="15" x14ac:dyDescent="0.25"/>
  <cols>
    <col min="1" max="1" width="30.7109375" bestFit="1" customWidth="1"/>
    <col min="2" max="2" width="9.85546875" bestFit="1" customWidth="1"/>
    <col min="3" max="3" width="10.5703125" bestFit="1" customWidth="1"/>
    <col min="4" max="4" width="7.85546875" bestFit="1" customWidth="1"/>
    <col min="5" max="5" width="3.85546875" bestFit="1" customWidth="1"/>
    <col min="6" max="6" width="12" bestFit="1" customWidth="1"/>
    <col min="7" max="7" width="52.28515625" bestFit="1" customWidth="1"/>
  </cols>
  <sheetData>
    <row r="1" spans="1:7" ht="15.75" thickBot="1" x14ac:dyDescent="0.3">
      <c r="A1" t="s">
        <v>0</v>
      </c>
    </row>
    <row r="2" spans="1:7" x14ac:dyDescent="0.25">
      <c r="A2" s="3" t="s">
        <v>112</v>
      </c>
      <c r="B2" s="4">
        <f>F23</f>
        <v>40894.199999999997</v>
      </c>
    </row>
    <row r="3" spans="1:7" x14ac:dyDescent="0.25">
      <c r="A3" s="5" t="s">
        <v>113</v>
      </c>
      <c r="B3" s="6">
        <f>F48</f>
        <v>35663</v>
      </c>
    </row>
    <row r="4" spans="1:7" x14ac:dyDescent="0.25">
      <c r="A4" s="5" t="s">
        <v>114</v>
      </c>
      <c r="B4" s="6">
        <f>F76</f>
        <v>34801.666666666672</v>
      </c>
    </row>
    <row r="5" spans="1:7" x14ac:dyDescent="0.25">
      <c r="A5" s="5" t="s">
        <v>115</v>
      </c>
      <c r="B5" s="6">
        <f>F87</f>
        <v>29968.897266729498</v>
      </c>
    </row>
    <row r="6" spans="1:7" ht="20.25" thickBot="1" x14ac:dyDescent="0.35">
      <c r="A6" s="9" t="s">
        <v>116</v>
      </c>
      <c r="B6" s="10">
        <f>SUM(B2:B5)</f>
        <v>141327.76393339617</v>
      </c>
    </row>
    <row r="7" spans="1:7" x14ac:dyDescent="0.25">
      <c r="A7" s="15" t="s">
        <v>1</v>
      </c>
      <c r="B7" s="15"/>
      <c r="C7" s="15"/>
      <c r="D7" s="15"/>
      <c r="E7" s="15"/>
      <c r="F7" s="15"/>
      <c r="G7" s="15"/>
    </row>
    <row r="8" spans="1:7" x14ac:dyDescent="0.25">
      <c r="A8" t="s">
        <v>2</v>
      </c>
      <c r="B8" t="s">
        <v>3</v>
      </c>
      <c r="C8" t="s">
        <v>4</v>
      </c>
      <c r="D8" t="s">
        <v>5</v>
      </c>
      <c r="E8" t="s">
        <v>6</v>
      </c>
      <c r="F8" t="s">
        <v>7</v>
      </c>
      <c r="G8" t="s">
        <v>8</v>
      </c>
    </row>
    <row r="9" spans="1:7" x14ac:dyDescent="0.25">
      <c r="A9" t="s">
        <v>9</v>
      </c>
      <c r="C9">
        <v>1200</v>
      </c>
      <c r="D9">
        <v>14</v>
      </c>
      <c r="E9">
        <v>1</v>
      </c>
      <c r="F9">
        <f>C9*D9*E9</f>
        <v>16800</v>
      </c>
    </row>
    <row r="10" spans="1:7" x14ac:dyDescent="0.25">
      <c r="A10" t="s">
        <v>10</v>
      </c>
      <c r="B10">
        <v>11520</v>
      </c>
      <c r="C10">
        <f>B10*0.015</f>
        <v>172.79999999999998</v>
      </c>
      <c r="D10">
        <v>9</v>
      </c>
      <c r="E10">
        <v>2</v>
      </c>
      <c r="F10">
        <f t="shared" ref="F10:F22" si="0">C10*D10*E10</f>
        <v>3110.3999999999996</v>
      </c>
    </row>
    <row r="11" spans="1:7" x14ac:dyDescent="0.25">
      <c r="A11" t="s">
        <v>11</v>
      </c>
      <c r="B11">
        <v>11520</v>
      </c>
      <c r="C11">
        <f t="shared" ref="C11:C21" si="1">B11*0.015</f>
        <v>172.79999999999998</v>
      </c>
      <c r="D11">
        <v>3</v>
      </c>
      <c r="E11">
        <v>2</v>
      </c>
      <c r="F11">
        <f t="shared" si="0"/>
        <v>1036.8</v>
      </c>
    </row>
    <row r="12" spans="1:7" x14ac:dyDescent="0.25">
      <c r="A12" t="s">
        <v>12</v>
      </c>
      <c r="B12">
        <v>13440</v>
      </c>
      <c r="C12">
        <f t="shared" si="1"/>
        <v>201.6</v>
      </c>
      <c r="D12">
        <v>9</v>
      </c>
      <c r="E12">
        <v>1</v>
      </c>
      <c r="F12">
        <f t="shared" si="0"/>
        <v>1814.3999999999999</v>
      </c>
    </row>
    <row r="13" spans="1:7" x14ac:dyDescent="0.25">
      <c r="A13" t="s">
        <v>13</v>
      </c>
      <c r="B13">
        <v>14720</v>
      </c>
      <c r="C13">
        <f t="shared" si="1"/>
        <v>220.79999999999998</v>
      </c>
      <c r="D13">
        <v>3</v>
      </c>
      <c r="E13">
        <v>1</v>
      </c>
      <c r="F13">
        <f t="shared" si="0"/>
        <v>662.4</v>
      </c>
    </row>
    <row r="14" spans="1:7" x14ac:dyDescent="0.25">
      <c r="A14" t="s">
        <v>21</v>
      </c>
      <c r="B14">
        <v>12160</v>
      </c>
      <c r="C14">
        <f t="shared" si="1"/>
        <v>182.4</v>
      </c>
      <c r="D14">
        <v>9</v>
      </c>
      <c r="E14">
        <v>1</v>
      </c>
      <c r="F14">
        <f t="shared" si="0"/>
        <v>1641.6000000000001</v>
      </c>
    </row>
    <row r="15" spans="1:7" x14ac:dyDescent="0.25">
      <c r="A15" t="s">
        <v>22</v>
      </c>
      <c r="B15">
        <v>14080</v>
      </c>
      <c r="C15">
        <f t="shared" si="1"/>
        <v>211.2</v>
      </c>
      <c r="D15">
        <v>3</v>
      </c>
      <c r="E15">
        <v>1</v>
      </c>
      <c r="F15">
        <f t="shared" si="0"/>
        <v>633.59999999999991</v>
      </c>
    </row>
    <row r="16" spans="1:7" x14ac:dyDescent="0.25">
      <c r="A16" t="s">
        <v>14</v>
      </c>
      <c r="B16">
        <v>7500</v>
      </c>
      <c r="C16">
        <f t="shared" si="1"/>
        <v>112.5</v>
      </c>
      <c r="D16">
        <v>1</v>
      </c>
      <c r="E16">
        <v>3</v>
      </c>
      <c r="F16">
        <f t="shared" si="0"/>
        <v>337.5</v>
      </c>
      <c r="G16" t="s">
        <v>24</v>
      </c>
    </row>
    <row r="17" spans="1:7" x14ac:dyDescent="0.25">
      <c r="A17" t="s">
        <v>15</v>
      </c>
      <c r="B17">
        <v>9000</v>
      </c>
      <c r="C17">
        <f t="shared" si="1"/>
        <v>135</v>
      </c>
      <c r="D17">
        <v>1</v>
      </c>
      <c r="E17">
        <v>2</v>
      </c>
      <c r="F17">
        <f t="shared" si="0"/>
        <v>270</v>
      </c>
      <c r="G17" t="s">
        <v>25</v>
      </c>
    </row>
    <row r="18" spans="1:7" x14ac:dyDescent="0.25">
      <c r="A18" t="s">
        <v>16</v>
      </c>
      <c r="B18">
        <v>8000</v>
      </c>
      <c r="C18">
        <f t="shared" si="1"/>
        <v>120</v>
      </c>
      <c r="D18">
        <v>1</v>
      </c>
      <c r="E18">
        <v>2</v>
      </c>
      <c r="F18">
        <f t="shared" si="0"/>
        <v>240</v>
      </c>
      <c r="G18" t="s">
        <v>26</v>
      </c>
    </row>
    <row r="19" spans="1:7" x14ac:dyDescent="0.25">
      <c r="A19" t="s">
        <v>19</v>
      </c>
      <c r="B19">
        <v>75000</v>
      </c>
      <c r="C19">
        <f t="shared" si="1"/>
        <v>1125</v>
      </c>
      <c r="D19">
        <v>1</v>
      </c>
      <c r="E19">
        <v>1</v>
      </c>
      <c r="F19">
        <f t="shared" si="0"/>
        <v>1125</v>
      </c>
    </row>
    <row r="20" spans="1:7" x14ac:dyDescent="0.25">
      <c r="A20" t="s">
        <v>20</v>
      </c>
      <c r="B20">
        <v>97500</v>
      </c>
      <c r="C20">
        <f t="shared" si="1"/>
        <v>1462.5</v>
      </c>
      <c r="D20">
        <v>1</v>
      </c>
      <c r="E20">
        <v>1</v>
      </c>
      <c r="F20">
        <f t="shared" si="0"/>
        <v>1462.5</v>
      </c>
    </row>
    <row r="21" spans="1:7" x14ac:dyDescent="0.25">
      <c r="A21" t="s">
        <v>17</v>
      </c>
      <c r="C21">
        <f t="shared" si="1"/>
        <v>0</v>
      </c>
      <c r="F21">
        <f t="shared" si="0"/>
        <v>0</v>
      </c>
      <c r="G21" t="s">
        <v>74</v>
      </c>
    </row>
    <row r="22" spans="1:7" x14ac:dyDescent="0.25">
      <c r="A22" t="s">
        <v>18</v>
      </c>
      <c r="C22">
        <v>168</v>
      </c>
      <c r="D22">
        <v>14</v>
      </c>
      <c r="E22">
        <v>5</v>
      </c>
      <c r="F22">
        <f t="shared" si="0"/>
        <v>11760</v>
      </c>
    </row>
    <row r="23" spans="1:7" x14ac:dyDescent="0.25">
      <c r="A23" t="s">
        <v>23</v>
      </c>
      <c r="F23">
        <f>SUM(F9:F22)</f>
        <v>40894.199999999997</v>
      </c>
    </row>
    <row r="26" spans="1:7" x14ac:dyDescent="0.25">
      <c r="A26" s="15" t="s">
        <v>27</v>
      </c>
      <c r="B26" s="15"/>
      <c r="C26" s="15"/>
      <c r="D26" s="15"/>
      <c r="E26" s="15"/>
      <c r="F26" s="15"/>
      <c r="G26" s="15"/>
    </row>
    <row r="27" spans="1:7" x14ac:dyDescent="0.25">
      <c r="A27" t="s">
        <v>2</v>
      </c>
      <c r="B27" t="s">
        <v>3</v>
      </c>
      <c r="C27" t="s">
        <v>4</v>
      </c>
      <c r="D27" t="s">
        <v>5</v>
      </c>
      <c r="E27" t="s">
        <v>6</v>
      </c>
      <c r="F27" t="s">
        <v>7</v>
      </c>
      <c r="G27" t="s">
        <v>8</v>
      </c>
    </row>
    <row r="28" spans="1:7" x14ac:dyDescent="0.25">
      <c r="A28" t="s">
        <v>28</v>
      </c>
      <c r="C28">
        <v>323</v>
      </c>
      <c r="D28">
        <v>15</v>
      </c>
      <c r="E28">
        <v>1</v>
      </c>
      <c r="F28">
        <f>C28*D28</f>
        <v>4845</v>
      </c>
    </row>
    <row r="29" spans="1:7" x14ac:dyDescent="0.25">
      <c r="A29" t="s">
        <v>76</v>
      </c>
      <c r="B29">
        <f>(1000000/15)/5</f>
        <v>13333.333333333334</v>
      </c>
      <c r="C29">
        <f>B29*0.018</f>
        <v>240</v>
      </c>
      <c r="D29">
        <v>15</v>
      </c>
      <c r="E29">
        <v>4</v>
      </c>
      <c r="F29">
        <f>C29*D29*E29</f>
        <v>14400</v>
      </c>
    </row>
    <row r="30" spans="1:7" x14ac:dyDescent="0.25">
      <c r="A30" t="s">
        <v>55</v>
      </c>
      <c r="B30">
        <v>140000</v>
      </c>
      <c r="C30">
        <f t="shared" ref="C30:C47" si="2">B30*0.018</f>
        <v>2520</v>
      </c>
      <c r="D30">
        <v>4</v>
      </c>
      <c r="E30">
        <v>1</v>
      </c>
      <c r="F30" s="14">
        <v>3500</v>
      </c>
    </row>
    <row r="31" spans="1:7" x14ac:dyDescent="0.25">
      <c r="A31" t="s">
        <v>56</v>
      </c>
      <c r="B31">
        <v>40000</v>
      </c>
      <c r="C31">
        <f t="shared" si="2"/>
        <v>720</v>
      </c>
      <c r="D31">
        <v>4</v>
      </c>
      <c r="E31">
        <v>1</v>
      </c>
      <c r="F31" s="14"/>
    </row>
    <row r="32" spans="1:7" x14ac:dyDescent="0.25">
      <c r="A32" t="s">
        <v>57</v>
      </c>
      <c r="B32">
        <v>25000</v>
      </c>
      <c r="C32">
        <f t="shared" si="2"/>
        <v>449.99999999999994</v>
      </c>
      <c r="D32">
        <v>15</v>
      </c>
      <c r="E32">
        <v>5</v>
      </c>
      <c r="F32">
        <f>C32</f>
        <v>449.99999999999994</v>
      </c>
    </row>
    <row r="33" spans="1:6" x14ac:dyDescent="0.25">
      <c r="A33" t="s">
        <v>58</v>
      </c>
      <c r="B33">
        <v>15000</v>
      </c>
      <c r="C33">
        <f t="shared" si="2"/>
        <v>270</v>
      </c>
      <c r="D33" t="s">
        <v>59</v>
      </c>
      <c r="E33">
        <v>5</v>
      </c>
      <c r="F33">
        <f t="shared" ref="F33:F40" si="3">C33</f>
        <v>270</v>
      </c>
    </row>
    <row r="34" spans="1:6" x14ac:dyDescent="0.25">
      <c r="A34" t="s">
        <v>60</v>
      </c>
      <c r="B34">
        <v>250000</v>
      </c>
      <c r="C34">
        <f t="shared" si="2"/>
        <v>4500</v>
      </c>
      <c r="D34">
        <v>5</v>
      </c>
      <c r="E34">
        <v>5</v>
      </c>
      <c r="F34">
        <f t="shared" si="3"/>
        <v>4500</v>
      </c>
    </row>
    <row r="35" spans="1:6" x14ac:dyDescent="0.25">
      <c r="A35" t="s">
        <v>61</v>
      </c>
      <c r="B35">
        <v>30000</v>
      </c>
      <c r="C35">
        <f t="shared" si="2"/>
        <v>540</v>
      </c>
      <c r="D35">
        <v>60</v>
      </c>
      <c r="E35">
        <v>5</v>
      </c>
      <c r="F35">
        <f t="shared" si="3"/>
        <v>540</v>
      </c>
    </row>
    <row r="36" spans="1:6" x14ac:dyDescent="0.25">
      <c r="A36" t="s">
        <v>62</v>
      </c>
      <c r="B36">
        <v>10000</v>
      </c>
      <c r="C36">
        <f t="shared" si="2"/>
        <v>180</v>
      </c>
      <c r="D36">
        <v>100</v>
      </c>
      <c r="E36">
        <v>5</v>
      </c>
      <c r="F36">
        <f t="shared" si="3"/>
        <v>180</v>
      </c>
    </row>
    <row r="37" spans="1:6" x14ac:dyDescent="0.25">
      <c r="A37" t="s">
        <v>63</v>
      </c>
      <c r="B37">
        <v>84000</v>
      </c>
      <c r="C37">
        <f t="shared" si="2"/>
        <v>1511.9999999999998</v>
      </c>
      <c r="D37">
        <v>20</v>
      </c>
      <c r="E37">
        <v>1</v>
      </c>
      <c r="F37">
        <f t="shared" si="3"/>
        <v>1511.9999999999998</v>
      </c>
    </row>
    <row r="38" spans="1:6" x14ac:dyDescent="0.25">
      <c r="A38" s="1" t="s">
        <v>64</v>
      </c>
      <c r="B38" s="1">
        <v>20000</v>
      </c>
      <c r="C38">
        <f t="shared" si="2"/>
        <v>360</v>
      </c>
      <c r="D38" s="1">
        <v>20</v>
      </c>
      <c r="E38" s="1">
        <v>1</v>
      </c>
      <c r="F38">
        <f t="shared" si="3"/>
        <v>360</v>
      </c>
    </row>
    <row r="39" spans="1:6" x14ac:dyDescent="0.25">
      <c r="A39" s="1" t="s">
        <v>65</v>
      </c>
      <c r="B39" s="1">
        <v>2000</v>
      </c>
      <c r="C39">
        <f t="shared" si="2"/>
        <v>36</v>
      </c>
      <c r="D39" s="1">
        <v>20</v>
      </c>
      <c r="E39" s="1">
        <v>1</v>
      </c>
      <c r="F39">
        <f t="shared" si="3"/>
        <v>36</v>
      </c>
    </row>
    <row r="40" spans="1:6" x14ac:dyDescent="0.25">
      <c r="A40" s="1" t="s">
        <v>67</v>
      </c>
      <c r="B40" s="1">
        <v>30000</v>
      </c>
      <c r="C40">
        <f t="shared" si="2"/>
        <v>540</v>
      </c>
      <c r="D40" s="1">
        <v>20</v>
      </c>
      <c r="E40" s="1">
        <v>1</v>
      </c>
      <c r="F40">
        <f t="shared" si="3"/>
        <v>540</v>
      </c>
    </row>
    <row r="41" spans="1:6" x14ac:dyDescent="0.25">
      <c r="A41" t="s">
        <v>66</v>
      </c>
      <c r="C41">
        <f t="shared" si="2"/>
        <v>0</v>
      </c>
      <c r="D41">
        <v>5</v>
      </c>
      <c r="E41">
        <v>1</v>
      </c>
      <c r="F41">
        <v>1200</v>
      </c>
    </row>
    <row r="42" spans="1:6" x14ac:dyDescent="0.25">
      <c r="A42" s="1" t="s">
        <v>68</v>
      </c>
      <c r="C42">
        <f t="shared" si="2"/>
        <v>0</v>
      </c>
      <c r="D42" s="1">
        <v>20</v>
      </c>
      <c r="E42" s="1">
        <v>1</v>
      </c>
    </row>
    <row r="43" spans="1:6" x14ac:dyDescent="0.25">
      <c r="A43" s="2" t="s">
        <v>69</v>
      </c>
      <c r="B43" s="2">
        <v>60000</v>
      </c>
      <c r="C43">
        <f t="shared" si="2"/>
        <v>1080</v>
      </c>
      <c r="D43" s="2">
        <v>1</v>
      </c>
      <c r="E43" s="2">
        <v>5</v>
      </c>
      <c r="F43" s="2">
        <f>C43</f>
        <v>1080</v>
      </c>
    </row>
    <row r="44" spans="1:6" x14ac:dyDescent="0.25">
      <c r="A44" s="2" t="s">
        <v>70</v>
      </c>
      <c r="B44" s="2"/>
      <c r="C44">
        <f t="shared" si="2"/>
        <v>0</v>
      </c>
      <c r="D44" s="2">
        <v>1</v>
      </c>
      <c r="E44" s="2">
        <v>1</v>
      </c>
      <c r="F44" s="2">
        <v>300</v>
      </c>
    </row>
    <row r="45" spans="1:6" x14ac:dyDescent="0.25">
      <c r="A45" s="2" t="s">
        <v>71</v>
      </c>
      <c r="B45" s="2">
        <v>80000</v>
      </c>
      <c r="C45">
        <f t="shared" si="2"/>
        <v>1440</v>
      </c>
      <c r="D45" s="2">
        <v>1</v>
      </c>
      <c r="E45" s="2"/>
      <c r="F45" s="2">
        <f>C45</f>
        <v>1440</v>
      </c>
    </row>
    <row r="46" spans="1:6" x14ac:dyDescent="0.25">
      <c r="A46" s="2" t="s">
        <v>72</v>
      </c>
      <c r="B46" s="2"/>
      <c r="C46">
        <f t="shared" si="2"/>
        <v>0</v>
      </c>
      <c r="D46" s="2">
        <v>15</v>
      </c>
      <c r="E46" s="2">
        <v>1</v>
      </c>
      <c r="F46" s="2">
        <v>150</v>
      </c>
    </row>
    <row r="47" spans="1:6" x14ac:dyDescent="0.25">
      <c r="A47" s="2" t="s">
        <v>73</v>
      </c>
      <c r="B47" s="2">
        <v>20000</v>
      </c>
      <c r="C47">
        <f t="shared" si="2"/>
        <v>360</v>
      </c>
      <c r="D47" s="2"/>
      <c r="E47" s="2"/>
      <c r="F47" s="2">
        <f>C47</f>
        <v>360</v>
      </c>
    </row>
    <row r="48" spans="1:6" x14ac:dyDescent="0.25">
      <c r="A48" s="2" t="s">
        <v>7</v>
      </c>
      <c r="B48" s="2"/>
      <c r="C48" s="2"/>
      <c r="D48" s="2"/>
      <c r="E48" s="2"/>
      <c r="F48" s="2">
        <f>SUM(F28:F47)</f>
        <v>35663</v>
      </c>
    </row>
    <row r="51" spans="1:7" x14ac:dyDescent="0.25">
      <c r="A51" s="15" t="s">
        <v>75</v>
      </c>
      <c r="B51" s="15"/>
      <c r="C51" s="15"/>
      <c r="D51" s="15"/>
      <c r="E51" s="15"/>
      <c r="F51" s="15"/>
      <c r="G51" s="15"/>
    </row>
    <row r="52" spans="1:7" x14ac:dyDescent="0.25">
      <c r="A52" t="s">
        <v>2</v>
      </c>
      <c r="B52" t="s">
        <v>3</v>
      </c>
      <c r="C52" t="s">
        <v>4</v>
      </c>
      <c r="D52" t="s">
        <v>5</v>
      </c>
      <c r="E52" t="s">
        <v>6</v>
      </c>
      <c r="F52" t="s">
        <v>7</v>
      </c>
      <c r="G52" t="s">
        <v>8</v>
      </c>
    </row>
    <row r="53" spans="1:7" x14ac:dyDescent="0.25">
      <c r="A53" t="s">
        <v>101</v>
      </c>
      <c r="C53">
        <v>1300</v>
      </c>
      <c r="D53">
        <v>13</v>
      </c>
      <c r="E53">
        <v>1</v>
      </c>
      <c r="F53">
        <f>C53*D53</f>
        <v>16900</v>
      </c>
    </row>
    <row r="54" spans="1:7" x14ac:dyDescent="0.25">
      <c r="A54" t="s">
        <v>102</v>
      </c>
      <c r="B54">
        <v>1030</v>
      </c>
      <c r="C54">
        <f>B54/6</f>
        <v>171.66666666666666</v>
      </c>
      <c r="D54">
        <v>3</v>
      </c>
      <c r="E54">
        <v>3</v>
      </c>
      <c r="F54">
        <f>C54*D54*E54</f>
        <v>1545</v>
      </c>
    </row>
    <row r="55" spans="1:7" x14ac:dyDescent="0.25">
      <c r="A55" t="s">
        <v>103</v>
      </c>
      <c r="B55">
        <v>1180</v>
      </c>
      <c r="C55">
        <f>B55/6</f>
        <v>196.66666666666666</v>
      </c>
      <c r="D55">
        <v>5</v>
      </c>
      <c r="E55">
        <v>3</v>
      </c>
      <c r="F55">
        <f>C55*D55*E55</f>
        <v>2950</v>
      </c>
    </row>
    <row r="56" spans="1:7" x14ac:dyDescent="0.25">
      <c r="A56" t="s">
        <v>121</v>
      </c>
      <c r="B56">
        <v>1030</v>
      </c>
      <c r="C56">
        <f>B56/6</f>
        <v>171.66666666666666</v>
      </c>
      <c r="D56">
        <v>3</v>
      </c>
      <c r="E56">
        <v>2</v>
      </c>
      <c r="F56">
        <f>C56*D56*E56</f>
        <v>1030</v>
      </c>
      <c r="G56" s="1" t="s">
        <v>123</v>
      </c>
    </row>
    <row r="57" spans="1:7" x14ac:dyDescent="0.25">
      <c r="A57" t="s">
        <v>122</v>
      </c>
      <c r="B57">
        <v>1180</v>
      </c>
      <c r="C57">
        <f>B57/6</f>
        <v>196.66666666666666</v>
      </c>
      <c r="D57">
        <v>5</v>
      </c>
      <c r="E57">
        <v>2</v>
      </c>
      <c r="F57">
        <f>C57*D57*E57</f>
        <v>1966.6666666666665</v>
      </c>
      <c r="G57" s="1" t="s">
        <v>123</v>
      </c>
    </row>
    <row r="58" spans="1:7" x14ac:dyDescent="0.25">
      <c r="A58" t="s">
        <v>77</v>
      </c>
      <c r="B58">
        <f>1600+100</f>
        <v>1700</v>
      </c>
      <c r="C58">
        <f t="shared" ref="C58:C71" si="4">B58/6</f>
        <v>283.33333333333331</v>
      </c>
      <c r="D58">
        <v>1</v>
      </c>
      <c r="E58">
        <v>1</v>
      </c>
      <c r="F58">
        <f t="shared" ref="F58:F67" si="5">C58*D58*E58</f>
        <v>283.33333333333331</v>
      </c>
      <c r="G58" t="s">
        <v>81</v>
      </c>
    </row>
    <row r="59" spans="1:7" x14ac:dyDescent="0.25">
      <c r="A59" t="s">
        <v>78</v>
      </c>
      <c r="B59">
        <f>1600+700</f>
        <v>2300</v>
      </c>
      <c r="C59">
        <f t="shared" si="4"/>
        <v>383.33333333333331</v>
      </c>
      <c r="D59">
        <v>1</v>
      </c>
      <c r="E59">
        <v>1</v>
      </c>
      <c r="F59">
        <f t="shared" si="5"/>
        <v>383.33333333333331</v>
      </c>
      <c r="G59" t="s">
        <v>81</v>
      </c>
    </row>
    <row r="60" spans="1:7" x14ac:dyDescent="0.25">
      <c r="A60" t="s">
        <v>79</v>
      </c>
      <c r="B60">
        <f>1600+300</f>
        <v>1900</v>
      </c>
      <c r="C60">
        <f t="shared" si="4"/>
        <v>316.66666666666669</v>
      </c>
      <c r="D60">
        <v>1</v>
      </c>
      <c r="E60">
        <v>1</v>
      </c>
      <c r="F60">
        <f t="shared" si="5"/>
        <v>316.66666666666669</v>
      </c>
      <c r="G60" t="s">
        <v>81</v>
      </c>
    </row>
    <row r="61" spans="1:7" x14ac:dyDescent="0.25">
      <c r="A61" t="s">
        <v>80</v>
      </c>
      <c r="B61">
        <f>1600+300</f>
        <v>1900</v>
      </c>
      <c r="C61">
        <f t="shared" si="4"/>
        <v>316.66666666666669</v>
      </c>
      <c r="D61">
        <v>1</v>
      </c>
      <c r="E61">
        <v>1</v>
      </c>
      <c r="F61">
        <f t="shared" si="5"/>
        <v>316.66666666666669</v>
      </c>
      <c r="G61" t="s">
        <v>81</v>
      </c>
    </row>
    <row r="62" spans="1:7" x14ac:dyDescent="0.25">
      <c r="A62" t="s">
        <v>82</v>
      </c>
      <c r="B62">
        <v>60</v>
      </c>
      <c r="C62">
        <f t="shared" si="4"/>
        <v>10</v>
      </c>
      <c r="D62">
        <v>16</v>
      </c>
      <c r="E62">
        <v>1</v>
      </c>
      <c r="F62">
        <f t="shared" si="5"/>
        <v>160</v>
      </c>
    </row>
    <row r="63" spans="1:7" x14ac:dyDescent="0.25">
      <c r="A63" t="s">
        <v>83</v>
      </c>
      <c r="B63">
        <v>30</v>
      </c>
      <c r="C63">
        <f t="shared" si="4"/>
        <v>5</v>
      </c>
      <c r="D63">
        <v>16</v>
      </c>
      <c r="E63">
        <v>1</v>
      </c>
      <c r="F63">
        <f t="shared" si="5"/>
        <v>80</v>
      </c>
    </row>
    <row r="64" spans="1:7" x14ac:dyDescent="0.25">
      <c r="A64" t="s">
        <v>84</v>
      </c>
      <c r="B64">
        <v>180</v>
      </c>
      <c r="C64">
        <f t="shared" si="4"/>
        <v>30</v>
      </c>
      <c r="D64">
        <v>16</v>
      </c>
      <c r="E64">
        <v>1</v>
      </c>
      <c r="F64">
        <f t="shared" si="5"/>
        <v>480</v>
      </c>
    </row>
    <row r="65" spans="1:7" x14ac:dyDescent="0.25">
      <c r="A65" t="s">
        <v>85</v>
      </c>
      <c r="B65">
        <v>500</v>
      </c>
      <c r="C65">
        <f t="shared" si="4"/>
        <v>83.333333333333329</v>
      </c>
      <c r="D65">
        <v>3</v>
      </c>
      <c r="E65">
        <v>1</v>
      </c>
      <c r="F65">
        <f t="shared" si="5"/>
        <v>250</v>
      </c>
    </row>
    <row r="66" spans="1:7" x14ac:dyDescent="0.25">
      <c r="A66" t="s">
        <v>86</v>
      </c>
      <c r="B66">
        <v>2500</v>
      </c>
      <c r="C66">
        <f t="shared" si="4"/>
        <v>416.66666666666669</v>
      </c>
      <c r="D66">
        <v>1</v>
      </c>
      <c r="E66">
        <v>1</v>
      </c>
      <c r="F66">
        <f t="shared" si="5"/>
        <v>416.66666666666669</v>
      </c>
    </row>
    <row r="67" spans="1:7" x14ac:dyDescent="0.25">
      <c r="A67" t="s">
        <v>87</v>
      </c>
      <c r="B67">
        <v>200</v>
      </c>
      <c r="C67">
        <f t="shared" si="4"/>
        <v>33.333333333333336</v>
      </c>
      <c r="D67">
        <v>16</v>
      </c>
      <c r="E67">
        <v>5</v>
      </c>
      <c r="F67">
        <f t="shared" si="5"/>
        <v>2666.666666666667</v>
      </c>
      <c r="G67" t="s">
        <v>88</v>
      </c>
    </row>
    <row r="68" spans="1:7" x14ac:dyDescent="0.25">
      <c r="A68" t="s">
        <v>89</v>
      </c>
      <c r="B68">
        <v>3200</v>
      </c>
      <c r="C68">
        <f t="shared" si="4"/>
        <v>533.33333333333337</v>
      </c>
      <c r="D68">
        <v>16</v>
      </c>
      <c r="E68">
        <v>1</v>
      </c>
      <c r="F68">
        <f>C68</f>
        <v>533.33333333333337</v>
      </c>
    </row>
    <row r="69" spans="1:7" x14ac:dyDescent="0.25">
      <c r="A69" t="s">
        <v>90</v>
      </c>
      <c r="B69">
        <v>3200</v>
      </c>
      <c r="C69">
        <f t="shared" si="4"/>
        <v>533.33333333333337</v>
      </c>
      <c r="D69">
        <v>16</v>
      </c>
      <c r="E69">
        <v>1</v>
      </c>
      <c r="F69">
        <f t="shared" ref="F69:F71" si="6">C69</f>
        <v>533.33333333333337</v>
      </c>
    </row>
    <row r="70" spans="1:7" x14ac:dyDescent="0.25">
      <c r="A70" t="s">
        <v>91</v>
      </c>
      <c r="B70">
        <v>4600</v>
      </c>
      <c r="C70">
        <f t="shared" si="4"/>
        <v>766.66666666666663</v>
      </c>
      <c r="D70">
        <v>23</v>
      </c>
      <c r="E70">
        <v>1</v>
      </c>
      <c r="F70">
        <f t="shared" si="6"/>
        <v>766.66666666666663</v>
      </c>
      <c r="G70" t="s">
        <v>93</v>
      </c>
    </row>
    <row r="71" spans="1:7" x14ac:dyDescent="0.25">
      <c r="A71" t="s">
        <v>92</v>
      </c>
      <c r="B71">
        <v>3200</v>
      </c>
      <c r="C71">
        <f t="shared" si="4"/>
        <v>533.33333333333337</v>
      </c>
      <c r="D71">
        <v>16</v>
      </c>
      <c r="E71">
        <v>1</v>
      </c>
      <c r="F71">
        <f t="shared" si="6"/>
        <v>533.33333333333337</v>
      </c>
    </row>
    <row r="72" spans="1:7" x14ac:dyDescent="0.25">
      <c r="A72" t="s">
        <v>94</v>
      </c>
      <c r="C72">
        <v>200</v>
      </c>
      <c r="D72">
        <v>1</v>
      </c>
      <c r="E72">
        <v>4</v>
      </c>
      <c r="F72">
        <v>200</v>
      </c>
      <c r="G72" t="s">
        <v>96</v>
      </c>
    </row>
    <row r="73" spans="1:7" x14ac:dyDescent="0.25">
      <c r="A73" t="s">
        <v>95</v>
      </c>
      <c r="C73">
        <v>150</v>
      </c>
      <c r="D73">
        <v>1</v>
      </c>
      <c r="E73">
        <v>4</v>
      </c>
      <c r="F73">
        <v>150</v>
      </c>
      <c r="G73" t="s">
        <v>97</v>
      </c>
    </row>
    <row r="74" spans="1:7" x14ac:dyDescent="0.25">
      <c r="A74" t="s">
        <v>98</v>
      </c>
      <c r="C74">
        <v>180</v>
      </c>
      <c r="D74">
        <v>13</v>
      </c>
      <c r="E74">
        <v>1</v>
      </c>
      <c r="F74">
        <f>C74*D74</f>
        <v>2340</v>
      </c>
      <c r="G74" t="s">
        <v>99</v>
      </c>
    </row>
    <row r="75" spans="1:7" x14ac:dyDescent="0.25">
      <c r="A75" t="s">
        <v>100</v>
      </c>
    </row>
    <row r="76" spans="1:7" x14ac:dyDescent="0.25">
      <c r="A76" t="s">
        <v>7</v>
      </c>
      <c r="F76">
        <f>SUM(F53:F75)</f>
        <v>34801.666666666672</v>
      </c>
    </row>
    <row r="78" spans="1:7" x14ac:dyDescent="0.25">
      <c r="A78" s="15" t="s">
        <v>104</v>
      </c>
      <c r="B78" s="15"/>
      <c r="C78" s="15"/>
      <c r="D78" s="15"/>
      <c r="E78" s="15"/>
      <c r="F78" s="15"/>
      <c r="G78" s="15"/>
    </row>
    <row r="79" spans="1:7" x14ac:dyDescent="0.25">
      <c r="A79" t="s">
        <v>2</v>
      </c>
      <c r="B79" t="s">
        <v>3</v>
      </c>
      <c r="C79" t="s">
        <v>4</v>
      </c>
      <c r="D79" t="s">
        <v>5</v>
      </c>
      <c r="E79" t="s">
        <v>6</v>
      </c>
      <c r="F79" t="s">
        <v>7</v>
      </c>
      <c r="G79" t="s">
        <v>8</v>
      </c>
    </row>
    <row r="80" spans="1:7" x14ac:dyDescent="0.25">
      <c r="A80" t="s">
        <v>105</v>
      </c>
      <c r="C80">
        <v>1500</v>
      </c>
      <c r="D80">
        <v>12</v>
      </c>
      <c r="E80">
        <v>1</v>
      </c>
      <c r="F80">
        <f>C80*D80</f>
        <v>18000</v>
      </c>
    </row>
    <row r="81" spans="1:6" x14ac:dyDescent="0.25">
      <c r="A81" t="s">
        <v>106</v>
      </c>
      <c r="B81">
        <v>3680000</v>
      </c>
      <c r="C81">
        <f>B81/1061</f>
        <v>3468.4260131950991</v>
      </c>
      <c r="D81">
        <v>4</v>
      </c>
      <c r="E81">
        <v>4</v>
      </c>
      <c r="F81">
        <f>C81</f>
        <v>3468.4260131950991</v>
      </c>
    </row>
    <row r="82" spans="1:6" x14ac:dyDescent="0.25">
      <c r="A82" t="s">
        <v>107</v>
      </c>
      <c r="B82">
        <v>4480000</v>
      </c>
      <c r="C82">
        <f>B82/1061</f>
        <v>4222.431668237512</v>
      </c>
      <c r="D82">
        <v>4</v>
      </c>
      <c r="E82">
        <v>4</v>
      </c>
      <c r="F82">
        <f>C82</f>
        <v>4222.431668237512</v>
      </c>
    </row>
    <row r="83" spans="1:6" x14ac:dyDescent="0.25">
      <c r="A83" t="s">
        <v>108</v>
      </c>
      <c r="B83">
        <v>3000000</v>
      </c>
      <c r="C83">
        <f>B83/1061</f>
        <v>2827.5212064090479</v>
      </c>
      <c r="D83">
        <v>1</v>
      </c>
      <c r="E83">
        <v>4</v>
      </c>
      <c r="F83">
        <f>C83</f>
        <v>2827.5212064090479</v>
      </c>
    </row>
    <row r="84" spans="1:6" x14ac:dyDescent="0.25">
      <c r="A84" t="s">
        <v>109</v>
      </c>
      <c r="B84">
        <v>478000</v>
      </c>
      <c r="C84">
        <f>B84/1061</f>
        <v>450.51837888784166</v>
      </c>
      <c r="F84">
        <f>C84</f>
        <v>450.51837888784166</v>
      </c>
    </row>
    <row r="85" spans="1:6" x14ac:dyDescent="0.25">
      <c r="A85" t="s">
        <v>110</v>
      </c>
      <c r="C85">
        <v>1000</v>
      </c>
      <c r="F85">
        <v>1000</v>
      </c>
    </row>
    <row r="86" spans="1:6" x14ac:dyDescent="0.25">
      <c r="A86" t="s">
        <v>111</v>
      </c>
    </row>
    <row r="87" spans="1:6" x14ac:dyDescent="0.25">
      <c r="A87" t="s">
        <v>7</v>
      </c>
      <c r="F87">
        <f>SUM(F80:F86)</f>
        <v>29968.897266729498</v>
      </c>
    </row>
  </sheetData>
  <mergeCells count="5">
    <mergeCell ref="F30:F31"/>
    <mergeCell ref="A7:G7"/>
    <mergeCell ref="A26:G26"/>
    <mergeCell ref="A51:G51"/>
    <mergeCell ref="A78:G7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rightToLeft="1" workbookViewId="0">
      <selection activeCell="C14" sqref="C14"/>
    </sheetView>
  </sheetViews>
  <sheetFormatPr defaultRowHeight="15" x14ac:dyDescent="0.25"/>
  <cols>
    <col min="1" max="1" width="33.140625" bestFit="1" customWidth="1"/>
  </cols>
  <sheetData>
    <row r="1" spans="1:6" x14ac:dyDescent="0.25">
      <c r="A1" s="12" t="s">
        <v>119</v>
      </c>
      <c r="B1" s="13"/>
    </row>
    <row r="2" spans="1:6" ht="15.75" thickBot="1" x14ac:dyDescent="0.3">
      <c r="A2" s="7" t="s">
        <v>120</v>
      </c>
      <c r="B2" s="8">
        <f>F7</f>
        <v>39280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</row>
    <row r="4" spans="1:6" x14ac:dyDescent="0.25">
      <c r="A4" t="s">
        <v>28</v>
      </c>
      <c r="C4">
        <v>2000</v>
      </c>
      <c r="D4">
        <v>17</v>
      </c>
      <c r="E4">
        <v>1</v>
      </c>
      <c r="F4">
        <f>C4*D4</f>
        <v>34000</v>
      </c>
    </row>
    <row r="5" spans="1:6" x14ac:dyDescent="0.25">
      <c r="A5" t="s">
        <v>53</v>
      </c>
      <c r="C5">
        <v>270</v>
      </c>
      <c r="D5">
        <v>12</v>
      </c>
      <c r="E5">
        <v>1</v>
      </c>
      <c r="F5">
        <f>C5*D5</f>
        <v>3240</v>
      </c>
    </row>
    <row r="6" spans="1:6" x14ac:dyDescent="0.25">
      <c r="A6" t="s">
        <v>18</v>
      </c>
      <c r="C6">
        <v>120</v>
      </c>
      <c r="D6">
        <v>17</v>
      </c>
      <c r="E6">
        <v>1</v>
      </c>
      <c r="F6">
        <f>C6*D6</f>
        <v>2040</v>
      </c>
    </row>
    <row r="7" spans="1:6" x14ac:dyDescent="0.25">
      <c r="A7" t="s">
        <v>7</v>
      </c>
      <c r="F7">
        <f>SUM(F4:F6)</f>
        <v>39280</v>
      </c>
    </row>
    <row r="8" spans="1:6" x14ac:dyDescent="0.25">
      <c r="A8" t="s">
        <v>54</v>
      </c>
      <c r="F8">
        <f>F7*3.8</f>
        <v>149264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סה"כ</vt:lpstr>
      <vt:lpstr>אירופה</vt:lpstr>
      <vt:lpstr>מזרח</vt:lpstr>
      <vt:lpstr>JINSA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u26697</dc:creator>
  <cp:lastModifiedBy>User</cp:lastModifiedBy>
  <dcterms:created xsi:type="dcterms:W3CDTF">2018-03-29T14:52:44Z</dcterms:created>
  <dcterms:modified xsi:type="dcterms:W3CDTF">2018-04-01T09:44:55Z</dcterms:modified>
</cp:coreProperties>
</file>