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ERACLIS\NEO NATION USERS_ZENON_AREA\MCC\"/>
    </mc:Choice>
  </mc:AlternateContent>
  <xr:revisionPtr revIDLastSave="0" documentId="13_ncr:1_{0B724D13-DF8A-4D5E-8F19-1D62A256593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ay 1 Schedule Management " sheetId="14" r:id="rId1"/>
    <sheet name="List" sheetId="9" r:id="rId2"/>
    <sheet name="National Air Assets DATA" sheetId="1" r:id="rId3"/>
  </sheets>
  <definedNames>
    <definedName name="_xlnm._FilterDatabase" localSheetId="0" hidden="1">'Day 1 Schedule Management '!$B$13:$H$88</definedName>
    <definedName name="_xlnm._FilterDatabase" localSheetId="2" hidden="1">'National Air Assets DATA'!$A$1:$M$56</definedName>
    <definedName name="_xlnm.Print_Area" localSheetId="0">'Day 1 Schedule Management '!$A:$P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5" i="14" l="1"/>
  <c r="C85" i="14"/>
  <c r="C88" i="14"/>
  <c r="C87" i="14"/>
  <c r="C84" i="14"/>
  <c r="C83" i="14"/>
  <c r="C82" i="14"/>
  <c r="C81" i="14"/>
  <c r="C80" i="14"/>
  <c r="C79" i="14"/>
  <c r="C78" i="14"/>
  <c r="C77" i="14"/>
  <c r="C76" i="14"/>
  <c r="C73" i="14"/>
  <c r="C72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3" i="14"/>
  <c r="C52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7" i="14"/>
  <c r="C36" i="14"/>
  <c r="C35" i="14"/>
  <c r="C34" i="14"/>
  <c r="C33" i="14"/>
  <c r="C32" i="14"/>
  <c r="C31" i="14"/>
  <c r="C30" i="14"/>
  <c r="C29" i="14"/>
  <c r="C27" i="14"/>
  <c r="C25" i="14"/>
  <c r="C24" i="14"/>
  <c r="C23" i="14"/>
  <c r="C21" i="14"/>
  <c r="C20" i="14"/>
  <c r="C18" i="14"/>
  <c r="C17" i="14"/>
  <c r="C16" i="14"/>
  <c r="C15" i="14"/>
  <c r="C14" i="14"/>
  <c r="N77" i="14"/>
  <c r="N82" i="14"/>
  <c r="N39" i="9" l="1"/>
  <c r="N38" i="9"/>
  <c r="N88" i="14"/>
  <c r="N84" i="14"/>
  <c r="N67" i="14"/>
  <c r="N80" i="14"/>
  <c r="N58" i="14"/>
  <c r="N83" i="14"/>
  <c r="N73" i="14"/>
  <c r="N47" i="14"/>
  <c r="N79" i="14"/>
  <c r="N66" i="14"/>
  <c r="N34" i="14"/>
  <c r="N72" i="14"/>
  <c r="N65" i="14"/>
  <c r="N56" i="14"/>
  <c r="N64" i="14"/>
  <c r="N45" i="14"/>
  <c r="N37" i="9"/>
  <c r="N36" i="9"/>
  <c r="N35" i="9"/>
  <c r="N63" i="14"/>
  <c r="N55" i="14"/>
  <c r="N34" i="9"/>
  <c r="N71" i="14"/>
  <c r="N54" i="14"/>
  <c r="N62" i="14"/>
  <c r="N33" i="9"/>
  <c r="N32" i="9"/>
  <c r="N31" i="9"/>
  <c r="N30" i="9"/>
  <c r="N29" i="9"/>
  <c r="N28" i="9"/>
  <c r="N78" i="14"/>
  <c r="N53" i="14"/>
  <c r="N27" i="9"/>
  <c r="N26" i="9"/>
  <c r="N70" i="14"/>
  <c r="N42" i="14"/>
  <c r="N25" i="9"/>
  <c r="N61" i="14"/>
  <c r="N60" i="14"/>
  <c r="N30" i="14"/>
  <c r="N40" i="14"/>
  <c r="N87" i="14"/>
  <c r="N76" i="14"/>
  <c r="N52" i="14"/>
  <c r="N24" i="9"/>
  <c r="N23" i="9"/>
  <c r="N51" i="14"/>
  <c r="N69" i="14"/>
  <c r="N39" i="14"/>
  <c r="N27" i="14"/>
  <c r="N22" i="9"/>
  <c r="N86" i="14"/>
  <c r="N75" i="14"/>
  <c r="N38" i="14"/>
  <c r="N37" i="14"/>
  <c r="N81" i="14"/>
  <c r="N68" i="14"/>
  <c r="N36" i="14"/>
  <c r="N21" i="9"/>
  <c r="N74" i="14"/>
  <c r="N50" i="14"/>
  <c r="N49" i="14"/>
  <c r="N20" i="9"/>
  <c r="N48" i="14"/>
  <c r="N35" i="14"/>
  <c r="N24" i="14"/>
  <c r="N16" i="14"/>
  <c r="N57" i="14"/>
  <c r="N46" i="14"/>
  <c r="N33" i="14"/>
  <c r="N23" i="14"/>
  <c r="N44" i="14"/>
  <c r="N32" i="14"/>
  <c r="N22" i="14"/>
  <c r="N43" i="14"/>
  <c r="N31" i="14"/>
  <c r="N21" i="14"/>
  <c r="N41" i="14"/>
  <c r="N15" i="14"/>
  <c r="N59" i="14"/>
  <c r="N29" i="14"/>
  <c r="N28" i="14"/>
  <c r="N20" i="14"/>
  <c r="N14" i="14"/>
  <c r="N19" i="14"/>
  <c r="N18" i="14"/>
  <c r="N17" i="14"/>
  <c r="N26" i="14"/>
  <c r="N25" i="14"/>
  <c r="O7" i="14"/>
  <c r="O8" i="14" s="1"/>
  <c r="D9" i="14"/>
  <c r="E9" i="14"/>
  <c r="F9" i="14"/>
  <c r="G9" i="14"/>
  <c r="G8" i="14"/>
  <c r="F8" i="14"/>
  <c r="E8" i="14"/>
  <c r="D8" i="14"/>
  <c r="I3" i="1" l="1"/>
  <c r="I4" i="1" s="1"/>
  <c r="I5" i="1" l="1"/>
  <c r="I6" i="1" l="1"/>
  <c r="I7" i="1" s="1"/>
  <c r="I8" i="1" l="1"/>
  <c r="I9" i="1" l="1"/>
  <c r="I10" i="1" l="1"/>
  <c r="I11" i="1" s="1"/>
  <c r="I12" i="1" s="1"/>
  <c r="I13" i="1" s="1"/>
  <c r="I14" i="1" l="1"/>
  <c r="I15" i="1" l="1"/>
  <c r="I16" i="1" l="1"/>
  <c r="I17" i="1" s="1"/>
  <c r="I18" i="1" s="1"/>
  <c r="I19" i="1" s="1"/>
  <c r="I20" i="1" s="1"/>
  <c r="I21" i="1" s="1"/>
  <c r="I22" i="1" s="1"/>
  <c r="I23" i="1" s="1"/>
  <c r="I24" i="1" l="1"/>
  <c r="I25" i="1" l="1"/>
  <c r="I26" i="1" s="1"/>
  <c r="I27" i="1" s="1"/>
  <c r="I28" i="1" l="1"/>
  <c r="I29" i="1" l="1"/>
  <c r="I30" i="1" s="1"/>
  <c r="I31" i="1" l="1"/>
  <c r="I32" i="1" l="1"/>
  <c r="I33" i="1" l="1"/>
  <c r="I34" i="1" l="1"/>
  <c r="I35" i="1" s="1"/>
  <c r="I36" i="1" s="1"/>
  <c r="I37" i="1" s="1"/>
  <c r="I38" i="1" s="1"/>
  <c r="I39" i="1" s="1"/>
  <c r="I40" i="1" s="1"/>
  <c r="I41" i="1" s="1"/>
  <c r="I42" i="1" s="1"/>
  <c r="I43" i="1" s="1"/>
  <c r="I44" i="1" l="1"/>
  <c r="I45" i="1" l="1"/>
  <c r="I46" i="1" s="1"/>
  <c r="I48" i="1" l="1"/>
  <c r="I47" i="1"/>
  <c r="I50" i="1" l="1"/>
  <c r="I49" i="1"/>
  <c r="I51" i="1"/>
  <c r="I52" i="1" l="1"/>
  <c r="I53" i="1" l="1"/>
</calcChain>
</file>

<file path=xl/sharedStrings.xml><?xml version="1.0" encoding="utf-8"?>
<sst xmlns="http://schemas.openxmlformats.org/spreadsheetml/2006/main" count="963" uniqueCount="284">
  <si>
    <t>Name</t>
  </si>
  <si>
    <t>Mil / Civ</t>
  </si>
  <si>
    <t>Sea / Air</t>
  </si>
  <si>
    <t>Nation</t>
  </si>
  <si>
    <t>Type</t>
  </si>
  <si>
    <t>EP-carrying Capacity</t>
  </si>
  <si>
    <t>Notional Transit 
(1 Way)</t>
  </si>
  <si>
    <t>StartEx Status</t>
  </si>
  <si>
    <t>Mil</t>
  </si>
  <si>
    <t>AIR</t>
  </si>
  <si>
    <t>AUT</t>
  </si>
  <si>
    <t>45 min</t>
  </si>
  <si>
    <t>Remarks</t>
  </si>
  <si>
    <r>
      <rPr>
        <b/>
        <sz val="10"/>
        <rFont val="Arial"/>
        <family val="2"/>
        <charset val="161"/>
      </rPr>
      <t>Status</t>
    </r>
    <r>
      <rPr>
        <sz val="10"/>
        <rFont val="Arial"/>
        <family val="2"/>
        <charset val="161"/>
      </rPr>
      <t xml:space="preserve"> In use? (Yes / No, destroyed, fire, etc)</t>
    </r>
  </si>
  <si>
    <t>POINT OF ORIGIN D-1</t>
  </si>
  <si>
    <t>in transit 6 hours</t>
  </si>
  <si>
    <t>AT</t>
  </si>
  <si>
    <t>CAN</t>
  </si>
  <si>
    <t>1 h</t>
  </si>
  <si>
    <t>50 min</t>
  </si>
  <si>
    <t>1,5 h</t>
  </si>
  <si>
    <t>ESP</t>
  </si>
  <si>
    <t>LARNACA</t>
  </si>
  <si>
    <t>PAPHOS</t>
  </si>
  <si>
    <t>PRESRWICK, UK</t>
  </si>
  <si>
    <t>4,5 h</t>
  </si>
  <si>
    <t>NLD</t>
  </si>
  <si>
    <t>USE INDEPENDENT OF SPS GALICIA NEED TO BE NEGOTIATED</t>
  </si>
  <si>
    <t>60 mins EMBARKING MAX 5 TRIPS/DAY</t>
  </si>
  <si>
    <t>EINDHOVEN NLD</t>
  </si>
  <si>
    <t>SWE</t>
  </si>
  <si>
    <t>1 Day notice</t>
  </si>
  <si>
    <t>CY</t>
  </si>
  <si>
    <t>1h</t>
  </si>
  <si>
    <t>or 3 EP in medevac</t>
  </si>
  <si>
    <t>AUS</t>
  </si>
  <si>
    <t>48 h</t>
  </si>
  <si>
    <t>Australia</t>
  </si>
  <si>
    <t xml:space="preserve">KABUL </t>
  </si>
  <si>
    <t>5,5 h</t>
  </si>
  <si>
    <t>BE</t>
  </si>
  <si>
    <t>MAX 3 ROUND TRIP OR 6 ROUND TRIPS WITH SLIPCREW</t>
  </si>
  <si>
    <t>UK</t>
  </si>
  <si>
    <t>2,5 h</t>
  </si>
  <si>
    <t>Akrotiri</t>
  </si>
  <si>
    <t>available in 36 h notice</t>
  </si>
  <si>
    <t>U.K</t>
  </si>
  <si>
    <t>USA</t>
  </si>
  <si>
    <t>RAMSTEIN AFG</t>
  </si>
  <si>
    <t>CONTINENTAL US</t>
  </si>
  <si>
    <t>FR</t>
  </si>
  <si>
    <t>DEU</t>
  </si>
  <si>
    <t>12 h</t>
  </si>
  <si>
    <t>FRANCE</t>
  </si>
  <si>
    <t>ITA</t>
  </si>
  <si>
    <t>AA1</t>
  </si>
  <si>
    <t>AA2</t>
  </si>
  <si>
    <t>Air Asset</t>
  </si>
  <si>
    <t>AA3</t>
  </si>
  <si>
    <t>AA4</t>
  </si>
  <si>
    <t>AA5</t>
  </si>
  <si>
    <t>AA6</t>
  </si>
  <si>
    <t>AA7</t>
  </si>
  <si>
    <t>AA8</t>
  </si>
  <si>
    <t>AA9</t>
  </si>
  <si>
    <t>AA10</t>
  </si>
  <si>
    <t>AA11</t>
  </si>
  <si>
    <t>AA12</t>
  </si>
  <si>
    <t>AA13</t>
  </si>
  <si>
    <t>AA14</t>
  </si>
  <si>
    <t>AA15</t>
  </si>
  <si>
    <t>AA16</t>
  </si>
  <si>
    <t>AA17</t>
  </si>
  <si>
    <t>AA18</t>
  </si>
  <si>
    <t>AA19</t>
  </si>
  <si>
    <t>AA20</t>
  </si>
  <si>
    <t>AA21</t>
  </si>
  <si>
    <t>AA22</t>
  </si>
  <si>
    <t>AA23</t>
  </si>
  <si>
    <t>AA24</t>
  </si>
  <si>
    <t>AA25</t>
  </si>
  <si>
    <t>AA26</t>
  </si>
  <si>
    <t>AA27</t>
  </si>
  <si>
    <t>AA28</t>
  </si>
  <si>
    <t>AA29</t>
  </si>
  <si>
    <t>AA30</t>
  </si>
  <si>
    <t>AA31</t>
  </si>
  <si>
    <t>AA32</t>
  </si>
  <si>
    <t>AA33</t>
  </si>
  <si>
    <t>AA34</t>
  </si>
  <si>
    <t>AA35</t>
  </si>
  <si>
    <t>AA36</t>
  </si>
  <si>
    <t>AA37</t>
  </si>
  <si>
    <t>AA38</t>
  </si>
  <si>
    <t>AA39</t>
  </si>
  <si>
    <t>AA40</t>
  </si>
  <si>
    <t>AA41</t>
  </si>
  <si>
    <t>AA42</t>
  </si>
  <si>
    <t>AA43</t>
  </si>
  <si>
    <t>AA44</t>
  </si>
  <si>
    <t>AA45</t>
  </si>
  <si>
    <t>AA46</t>
  </si>
  <si>
    <t>AA48</t>
  </si>
  <si>
    <t>AA49</t>
  </si>
  <si>
    <t>AA50</t>
  </si>
  <si>
    <t>AA51</t>
  </si>
  <si>
    <t>Delayed</t>
  </si>
  <si>
    <t>Cancelled</t>
  </si>
  <si>
    <t>Current Local Time</t>
  </si>
  <si>
    <t>Current ZULU Time</t>
  </si>
  <si>
    <t>Delay (Min)</t>
  </si>
  <si>
    <t xml:space="preserve"> Time to Load EP (Min)</t>
  </si>
  <si>
    <t>CHARGER 01 (AUS)</t>
  </si>
  <si>
    <t>CHARGER 02 (AUS)</t>
  </si>
  <si>
    <t>STALLION 01  (AUS)</t>
  </si>
  <si>
    <t>BULL 01-8TCA (AUT)</t>
  </si>
  <si>
    <t>BULL 02-8TCA (AUT)</t>
  </si>
  <si>
    <t>HELICOPTER (CY)</t>
  </si>
  <si>
    <t>TIGER 01 (DEU)</t>
  </si>
  <si>
    <t>TIGER (DEU)</t>
  </si>
  <si>
    <t>DUMBO 01 (ESP)</t>
  </si>
  <si>
    <t>DUMBO 03 (ESP)</t>
  </si>
  <si>
    <t>MORSA 511 (ESP)</t>
  </si>
  <si>
    <t>MORSA 514 (ESP)</t>
  </si>
  <si>
    <t>MORSA 517 (ESP)</t>
  </si>
  <si>
    <t>MORSA 518  (ESP)</t>
  </si>
  <si>
    <t>ATLAS 01 (FR)</t>
  </si>
  <si>
    <t>JACKAL 01 (FR)</t>
  </si>
  <si>
    <t>JACKAL 02 (FR)</t>
  </si>
  <si>
    <t>RAJA 01  (FR)</t>
  </si>
  <si>
    <t>BOEING (IT)</t>
  </si>
  <si>
    <t>DEVINE 01 (NLD)</t>
  </si>
  <si>
    <t>RAVEN 01 (SWE)</t>
  </si>
  <si>
    <t>RAVEN 02 (SWE)</t>
  </si>
  <si>
    <t>PRINCE HARRY (UK)</t>
  </si>
  <si>
    <t>PRINCE WILLIAM (UK)</t>
  </si>
  <si>
    <t>VOYAGER 01 (UK)</t>
  </si>
  <si>
    <t>On Time</t>
  </si>
  <si>
    <t>GLOBE MASTER (UK)</t>
  </si>
  <si>
    <t>AA52</t>
  </si>
  <si>
    <t>Landed</t>
  </si>
  <si>
    <t>Departure</t>
  </si>
  <si>
    <t>Aircraft C/S</t>
  </si>
  <si>
    <t>Type of A/C</t>
  </si>
  <si>
    <t>Location</t>
  </si>
  <si>
    <t>Timing</t>
  </si>
  <si>
    <t>Identification</t>
  </si>
  <si>
    <t>Arrival</t>
  </si>
  <si>
    <t>Status</t>
  </si>
  <si>
    <t xml:space="preserve"> Onboard</t>
  </si>
  <si>
    <t>Max</t>
  </si>
  <si>
    <t>Airport Name</t>
  </si>
  <si>
    <t>Batorin</t>
  </si>
  <si>
    <t>Ficar</t>
  </si>
  <si>
    <t>Eligible Person Capacity</t>
  </si>
  <si>
    <t>Spare</t>
  </si>
  <si>
    <t>Other Nations onboard</t>
  </si>
  <si>
    <t>AUSTRALIA</t>
  </si>
  <si>
    <t>AUSTRIA</t>
  </si>
  <si>
    <t>BELGIUM</t>
  </si>
  <si>
    <t>CANADA</t>
  </si>
  <si>
    <t>CYPRUS</t>
  </si>
  <si>
    <t>DEMARK</t>
  </si>
  <si>
    <t>EUROPEAN UNION</t>
  </si>
  <si>
    <t>FINLAND</t>
  </si>
  <si>
    <t>GERMANY</t>
  </si>
  <si>
    <t>NORWAY</t>
  </si>
  <si>
    <t>NETHERLANDS</t>
  </si>
  <si>
    <t>ITALY</t>
  </si>
  <si>
    <t>SPAIN</t>
  </si>
  <si>
    <t>SWEDEN</t>
  </si>
  <si>
    <t>UNITED KINGDON</t>
  </si>
  <si>
    <t>Comments</t>
  </si>
  <si>
    <t>CH-147 (Chinook)</t>
  </si>
  <si>
    <t>C-130 (Hercules)</t>
  </si>
  <si>
    <t>A400 (Airbus Atlas)</t>
  </si>
  <si>
    <t>A340 (Airbus)</t>
  </si>
  <si>
    <t>A330 (Airbus)</t>
  </si>
  <si>
    <t>A321 (Airbus)</t>
  </si>
  <si>
    <t>A310 (Airbus)</t>
  </si>
  <si>
    <t>AW139 (AgustaWestland)</t>
  </si>
  <si>
    <t>C-160 (Transall)</t>
  </si>
  <si>
    <t>SH-3D (Sea King)</t>
  </si>
  <si>
    <t>Airbone</t>
  </si>
  <si>
    <t>EXERCISE ARGONAUT</t>
  </si>
  <si>
    <t>Planned Departure ----&gt;</t>
  </si>
  <si>
    <t>RYT</t>
  </si>
  <si>
    <t>Donis</t>
  </si>
  <si>
    <t>Vandom</t>
  </si>
  <si>
    <t>Tamah</t>
  </si>
  <si>
    <t>Kratoli</t>
  </si>
  <si>
    <t>CC-177 (Globemaster)</t>
  </si>
  <si>
    <t>CC-150 (Polaris)</t>
  </si>
  <si>
    <t>AIR MOVEMENT COORDINATION CELL (ACC)</t>
  </si>
  <si>
    <t>Planned Arrival ----&gt;</t>
  </si>
  <si>
    <t>Nariya</t>
  </si>
  <si>
    <t>Nations</t>
  </si>
  <si>
    <t>Airport Status -----&gt;</t>
  </si>
  <si>
    <t>Open</t>
  </si>
  <si>
    <t>Closed</t>
  </si>
  <si>
    <t>Paphos (PAF)</t>
  </si>
  <si>
    <t>Larnaca (LCA)</t>
  </si>
  <si>
    <t>All timings in ZULU Time</t>
  </si>
  <si>
    <t>AUS-130</t>
  </si>
  <si>
    <t>BONDI 25</t>
  </si>
  <si>
    <t>BULL 01</t>
  </si>
  <si>
    <t>BULL 02</t>
  </si>
  <si>
    <t>BEL-130</t>
  </si>
  <si>
    <t>BEL-321</t>
  </si>
  <si>
    <t>CC130-J</t>
  </si>
  <si>
    <t>CC177</t>
  </si>
  <si>
    <t>CY-H-1</t>
  </si>
  <si>
    <t>SAS 001</t>
  </si>
  <si>
    <t>GAF WN301</t>
  </si>
  <si>
    <t>GAF WN302</t>
  </si>
  <si>
    <t>GAF WN303</t>
  </si>
  <si>
    <t>ESP-C130-01</t>
  </si>
  <si>
    <t>ESP-C130-02</t>
  </si>
  <si>
    <t>FIN-A-01</t>
  </si>
  <si>
    <t>JACKAL 01</t>
  </si>
  <si>
    <t>JACKAL 02</t>
  </si>
  <si>
    <t>ATLAS 01</t>
  </si>
  <si>
    <t>F-RAJA 01</t>
  </si>
  <si>
    <t>ALBERT 02</t>
  </si>
  <si>
    <t>ALBERT 01</t>
  </si>
  <si>
    <t>GLOBE MASTER</t>
  </si>
  <si>
    <t>VOYAGER 01</t>
  </si>
  <si>
    <t>PRINCE HARRY</t>
  </si>
  <si>
    <t>PRINCE WILLIAM</t>
  </si>
  <si>
    <t>IT-C130</t>
  </si>
  <si>
    <t>IT-KC767</t>
  </si>
  <si>
    <t>DEVINE 01</t>
  </si>
  <si>
    <t>NOR-C130</t>
  </si>
  <si>
    <t>NOR-737</t>
  </si>
  <si>
    <t>RAVEN 02</t>
  </si>
  <si>
    <t>RAVEN 01</t>
  </si>
  <si>
    <t>ARROW 0130</t>
  </si>
  <si>
    <t>ARROW 0133</t>
  </si>
  <si>
    <t>ARROW 0123</t>
  </si>
  <si>
    <t>ARROW 0124</t>
  </si>
  <si>
    <t>ARROW 0125</t>
  </si>
  <si>
    <t>ARROW 0127</t>
  </si>
  <si>
    <t>REACH285</t>
  </si>
  <si>
    <t>ARROW 0122</t>
  </si>
  <si>
    <t>ARROW 0126</t>
  </si>
  <si>
    <t>ARROW 0128</t>
  </si>
  <si>
    <t>REACH482</t>
  </si>
  <si>
    <t>REACH286</t>
  </si>
  <si>
    <t>REACH483</t>
  </si>
  <si>
    <t>FRA</t>
  </si>
  <si>
    <t>GBR</t>
  </si>
  <si>
    <t>NOR</t>
  </si>
  <si>
    <t>C-130 (Hercules) (IT)</t>
  </si>
  <si>
    <t>C-177 (Globemaster)</t>
  </si>
  <si>
    <t>A400 (Airbus)</t>
  </si>
  <si>
    <t>FIN</t>
  </si>
  <si>
    <t>CH47 (Chinook)</t>
  </si>
  <si>
    <t>AW-139 (AgustaWestland)</t>
  </si>
  <si>
    <t>767 (Boeing)</t>
  </si>
  <si>
    <t>cc-150</t>
  </si>
  <si>
    <t>c-177</t>
  </si>
  <si>
    <t xml:space="preserve">ARROW 0122 </t>
  </si>
  <si>
    <t xml:space="preserve">ARROW 0126 </t>
  </si>
  <si>
    <t xml:space="preserve">ARROW 0128 </t>
  </si>
  <si>
    <t xml:space="preserve">ARROW 0130 </t>
  </si>
  <si>
    <t xml:space="preserve">ARROW 0133 </t>
  </si>
  <si>
    <t xml:space="preserve">ARROW 0134 </t>
  </si>
  <si>
    <t xml:space="preserve">ARROW 0136 </t>
  </si>
  <si>
    <t xml:space="preserve">ARROW 0137 </t>
  </si>
  <si>
    <t xml:space="preserve">C-130 (Hercules) B </t>
  </si>
  <si>
    <t xml:space="preserve">C-130 (Hercules) C </t>
  </si>
  <si>
    <t xml:space="preserve">C-130 (Hercules) D </t>
  </si>
  <si>
    <t xml:space="preserve">C-130 (Hercules) E </t>
  </si>
  <si>
    <t xml:space="preserve">C-130 (Hercules) F </t>
  </si>
  <si>
    <t xml:space="preserve">REACH285  </t>
  </si>
  <si>
    <t xml:space="preserve">REACH286  </t>
  </si>
  <si>
    <t xml:space="preserve">REACH482  </t>
  </si>
  <si>
    <t xml:space="preserve">REACH483  </t>
  </si>
  <si>
    <t>C-130 (Hercules) A</t>
  </si>
  <si>
    <t>C130 (Hercules)</t>
  </si>
  <si>
    <t>DENMARK</t>
  </si>
  <si>
    <t>40 x Italia</t>
  </si>
  <si>
    <t>20 x UK</t>
  </si>
  <si>
    <t>40 x 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</si>
</sst>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;@"/>
    <numFmt numFmtId="165" formatCode="h:mm:ss;@"/>
    <numFmt numFmtId="166" formatCode="h:mm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0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21" fontId="2" fillId="0" borderId="2" xfId="0" applyNumberFormat="1" applyFont="1" applyFill="1" applyBorder="1" applyAlignment="1">
      <alignment horizontal="center"/>
    </xf>
    <xf numFmtId="0" fontId="2" fillId="5" borderId="1" xfId="0" applyFont="1" applyFill="1" applyBorder="1"/>
    <xf numFmtId="164" fontId="0" fillId="3" borderId="7" xfId="0" applyNumberFormat="1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left" vertical="center"/>
    </xf>
    <xf numFmtId="1" fontId="0" fillId="3" borderId="0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left" vertical="center"/>
    </xf>
    <xf numFmtId="0" fontId="0" fillId="0" borderId="0" xfId="0" applyBorder="1"/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9" xfId="0" applyFill="1" applyBorder="1"/>
    <xf numFmtId="165" fontId="0" fillId="3" borderId="10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0" fillId="3" borderId="12" xfId="0" applyFill="1" applyBorder="1"/>
    <xf numFmtId="164" fontId="0" fillId="3" borderId="8" xfId="0" applyNumberFormat="1" applyFill="1" applyBorder="1" applyAlignment="1">
      <alignment horizontal="center" vertical="center"/>
    </xf>
    <xf numFmtId="0" fontId="0" fillId="3" borderId="13" xfId="0" applyFill="1" applyBorder="1"/>
    <xf numFmtId="164" fontId="0" fillId="3" borderId="14" xfId="0" applyNumberFormat="1" applyFill="1" applyBorder="1" applyAlignment="1">
      <alignment horizontal="left" vertical="center"/>
    </xf>
    <xf numFmtId="165" fontId="0" fillId="3" borderId="14" xfId="0" applyNumberForma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164" fontId="5" fillId="3" borderId="16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left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left" vertical="center"/>
    </xf>
    <xf numFmtId="0" fontId="10" fillId="6" borderId="18" xfId="1" applyFont="1" applyFill="1" applyBorder="1"/>
    <xf numFmtId="0" fontId="10" fillId="6" borderId="18" xfId="1" applyFont="1" applyFill="1" applyBorder="1" applyAlignment="1">
      <alignment horizontal="left"/>
    </xf>
    <xf numFmtId="0" fontId="9" fillId="6" borderId="18" xfId="1" applyFont="1" applyFill="1" applyBorder="1"/>
    <xf numFmtId="0" fontId="9" fillId="6" borderId="17" xfId="1" applyFont="1" applyFill="1" applyBorder="1" applyAlignment="1">
      <alignment horizontal="left"/>
    </xf>
    <xf numFmtId="0" fontId="10" fillId="6" borderId="18" xfId="1" applyFont="1" applyFill="1" applyBorder="1" applyAlignment="1">
      <alignment vertical="center" wrapText="1"/>
    </xf>
    <xf numFmtId="0" fontId="10" fillId="6" borderId="17" xfId="1" applyFont="1" applyFill="1" applyBorder="1" applyAlignment="1">
      <alignment horizontal="left"/>
    </xf>
    <xf numFmtId="0" fontId="10" fillId="6" borderId="17" xfId="1" applyFont="1" applyFill="1" applyBorder="1" applyAlignment="1">
      <alignment horizontal="left" vertical="center" wrapText="1"/>
    </xf>
    <xf numFmtId="0" fontId="11" fillId="6" borderId="18" xfId="1" applyFont="1" applyFill="1" applyBorder="1" applyAlignment="1">
      <alignment horizontal="left"/>
    </xf>
    <xf numFmtId="0" fontId="10" fillId="6" borderId="17" xfId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14" xfId="0" applyFill="1" applyBorder="1" applyAlignment="1"/>
    <xf numFmtId="0" fontId="0" fillId="0" borderId="14" xfId="0" applyBorder="1" applyAlignment="1"/>
    <xf numFmtId="0" fontId="0" fillId="3" borderId="10" xfId="0" applyFill="1" applyBorder="1" applyAlignment="1"/>
    <xf numFmtId="0" fontId="0" fillId="0" borderId="10" xfId="0" applyBorder="1" applyAlignment="1"/>
    <xf numFmtId="165" fontId="5" fillId="2" borderId="3" xfId="0" applyNumberFormat="1" applyFont="1" applyFill="1" applyBorder="1" applyAlignment="1">
      <alignment horizontal="center" vertical="center"/>
    </xf>
    <xf numFmtId="0" fontId="10" fillId="6" borderId="1" xfId="1" applyFont="1" applyFill="1" applyBorder="1"/>
    <xf numFmtId="0" fontId="0" fillId="0" borderId="1" xfId="0" applyNumberFormat="1" applyBorder="1"/>
    <xf numFmtId="0" fontId="10" fillId="6" borderId="1" xfId="1" applyFont="1" applyFill="1" applyBorder="1" applyAlignment="1">
      <alignment horizontal="left"/>
    </xf>
    <xf numFmtId="0" fontId="11" fillId="6" borderId="1" xfId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65" fontId="0" fillId="3" borderId="1" xfId="0" applyNumberFormat="1" applyFont="1" applyFill="1" applyBorder="1" applyAlignment="1">
      <alignment horizontal="center" vertical="center"/>
    </xf>
    <xf numFmtId="165" fontId="0" fillId="3" borderId="3" xfId="0" applyNumberFormat="1" applyFont="1" applyFill="1" applyBorder="1" applyAlignment="1">
      <alignment horizontal="center" vertical="center"/>
    </xf>
    <xf numFmtId="166" fontId="0" fillId="3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4" fontId="0" fillId="3" borderId="7" xfId="0" applyNumberFormat="1" applyFont="1" applyFill="1" applyBorder="1" applyAlignment="1">
      <alignment horizontal="center" vertical="center"/>
    </xf>
    <xf numFmtId="164" fontId="0" fillId="3" borderId="16" xfId="0" applyNumberFormat="1" applyFont="1" applyFill="1" applyBorder="1" applyAlignment="1">
      <alignment horizontal="center" vertical="center"/>
    </xf>
    <xf numFmtId="1" fontId="0" fillId="3" borderId="6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6" borderId="18" xfId="1" applyFont="1" applyFill="1" applyBorder="1"/>
    <xf numFmtId="0" fontId="13" fillId="6" borderId="17" xfId="1" applyFont="1" applyFill="1" applyBorder="1" applyAlignment="1">
      <alignment horizontal="center"/>
    </xf>
    <xf numFmtId="0" fontId="13" fillId="6" borderId="18" xfId="1" applyFont="1" applyFill="1" applyBorder="1"/>
    <xf numFmtId="0" fontId="12" fillId="6" borderId="18" xfId="1" applyFont="1" applyFill="1" applyBorder="1" applyAlignment="1">
      <alignment horizontal="left"/>
    </xf>
    <xf numFmtId="0" fontId="13" fillId="6" borderId="18" xfId="1" applyFont="1" applyFill="1" applyBorder="1" applyAlignment="1">
      <alignment horizontal="left"/>
    </xf>
    <xf numFmtId="0" fontId="12" fillId="6" borderId="18" xfId="1" applyFont="1" applyFill="1" applyBorder="1" applyAlignment="1">
      <alignment vertical="center" wrapText="1"/>
    </xf>
    <xf numFmtId="0" fontId="12" fillId="6" borderId="17" xfId="1" applyFont="1" applyFill="1" applyBorder="1" applyAlignment="1">
      <alignment horizontal="center"/>
    </xf>
    <xf numFmtId="0" fontId="12" fillId="6" borderId="18" xfId="1" applyFont="1" applyFill="1" applyBorder="1" applyAlignment="1">
      <alignment horizontal="left" vertical="center" wrapText="1"/>
    </xf>
    <xf numFmtId="0" fontId="12" fillId="6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C00AE7A-9934-4ACE-93D6-CAF81303F584}"/>
  </cellStyles>
  <dxfs count="503">
    <dxf>
      <fill>
        <patternFill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gray0625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41</xdr:row>
      <xdr:rowOff>114300</xdr:rowOff>
    </xdr:to>
    <xdr:sp macro="" textlink="">
      <xdr:nvSpPr>
        <xdr:cNvPr id="4114" name="AutoShape 18" descr="Image result for cyprus">
          <a:extLst>
            <a:ext uri="{FF2B5EF4-FFF2-40B4-BE49-F238E27FC236}">
              <a16:creationId xmlns:a16="http://schemas.microsoft.com/office/drawing/2014/main" id="{695C5336-E2A9-422F-ACC5-E0C7D523D8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68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530090</xdr:colOff>
      <xdr:row>0</xdr:row>
      <xdr:rowOff>24847</xdr:rowOff>
    </xdr:from>
    <xdr:ext cx="1234106" cy="820924"/>
    <xdr:pic>
      <xdr:nvPicPr>
        <xdr:cNvPr id="4" name="Picture 3">
          <a:extLst>
            <a:ext uri="{FF2B5EF4-FFF2-40B4-BE49-F238E27FC236}">
              <a16:creationId xmlns:a16="http://schemas.microsoft.com/office/drawing/2014/main" id="{23A6707E-D79A-4786-995E-B69A67CFD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8699" y="24847"/>
          <a:ext cx="1234106" cy="8209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5" name="AutoShape 18" descr="Image result for cyprus">
          <a:extLst>
            <a:ext uri="{FF2B5EF4-FFF2-40B4-BE49-F238E27FC236}">
              <a16:creationId xmlns:a16="http://schemas.microsoft.com/office/drawing/2014/main" id="{EB6BBAE7-3919-454E-A6EA-25A0A3D7BF00}"/>
            </a:ext>
          </a:extLst>
        </xdr:cNvPr>
        <xdr:cNvSpPr>
          <a:spLocks noChangeAspect="1" noChangeArrowheads="1"/>
        </xdr:cNvSpPr>
      </xdr:nvSpPr>
      <xdr:spPr bwMode="auto">
        <a:xfrm>
          <a:off x="1358348" y="32053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6" name="AutoShape 18" descr="Image result for cyprus">
          <a:extLst>
            <a:ext uri="{FF2B5EF4-FFF2-40B4-BE49-F238E27FC236}">
              <a16:creationId xmlns:a16="http://schemas.microsoft.com/office/drawing/2014/main" id="{D1B6B52E-0128-45B1-905E-D8D23AD6793C}"/>
            </a:ext>
          </a:extLst>
        </xdr:cNvPr>
        <xdr:cNvSpPr>
          <a:spLocks noChangeAspect="1" noChangeArrowheads="1"/>
        </xdr:cNvSpPr>
      </xdr:nvSpPr>
      <xdr:spPr bwMode="auto">
        <a:xfrm>
          <a:off x="1358348" y="32053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7" name="AutoShape 18" descr="Image result for cyprus">
          <a:extLst>
            <a:ext uri="{FF2B5EF4-FFF2-40B4-BE49-F238E27FC236}">
              <a16:creationId xmlns:a16="http://schemas.microsoft.com/office/drawing/2014/main" id="{AE8BEFCD-6F21-4E3C-9DF3-3850B63C58C7}"/>
            </a:ext>
          </a:extLst>
        </xdr:cNvPr>
        <xdr:cNvSpPr>
          <a:spLocks noChangeAspect="1" noChangeArrowheads="1"/>
        </xdr:cNvSpPr>
      </xdr:nvSpPr>
      <xdr:spPr bwMode="auto">
        <a:xfrm>
          <a:off x="1358348" y="24433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8" name="AutoShape 18" descr="Image result for cyprus">
          <a:extLst>
            <a:ext uri="{FF2B5EF4-FFF2-40B4-BE49-F238E27FC236}">
              <a16:creationId xmlns:a16="http://schemas.microsoft.com/office/drawing/2014/main" id="{6833501B-38EA-4D6C-8E31-51CBD96AB4E5}"/>
            </a:ext>
          </a:extLst>
        </xdr:cNvPr>
        <xdr:cNvSpPr>
          <a:spLocks noChangeAspect="1" noChangeArrowheads="1"/>
        </xdr:cNvSpPr>
      </xdr:nvSpPr>
      <xdr:spPr bwMode="auto">
        <a:xfrm>
          <a:off x="1358348" y="24433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9" name="AutoShape 18" descr="Image result for cyprus">
          <a:extLst>
            <a:ext uri="{FF2B5EF4-FFF2-40B4-BE49-F238E27FC236}">
              <a16:creationId xmlns:a16="http://schemas.microsoft.com/office/drawing/2014/main" id="{E9452F8E-D614-44AB-BDE3-968E14509648}"/>
            </a:ext>
          </a:extLst>
        </xdr:cNvPr>
        <xdr:cNvSpPr>
          <a:spLocks noChangeAspect="1" noChangeArrowheads="1"/>
        </xdr:cNvSpPr>
      </xdr:nvSpPr>
      <xdr:spPr bwMode="auto">
        <a:xfrm>
          <a:off x="1358348" y="26338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0" name="AutoShape 18" descr="Image result for cyprus">
          <a:extLst>
            <a:ext uri="{FF2B5EF4-FFF2-40B4-BE49-F238E27FC236}">
              <a16:creationId xmlns:a16="http://schemas.microsoft.com/office/drawing/2014/main" id="{4C0ACC59-254D-4EF4-80B5-F499D0431153}"/>
            </a:ext>
          </a:extLst>
        </xdr:cNvPr>
        <xdr:cNvSpPr>
          <a:spLocks noChangeAspect="1" noChangeArrowheads="1"/>
        </xdr:cNvSpPr>
      </xdr:nvSpPr>
      <xdr:spPr bwMode="auto">
        <a:xfrm>
          <a:off x="1358348" y="26338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304800"/>
    <xdr:sp macro="" textlink="">
      <xdr:nvSpPr>
        <xdr:cNvPr id="11" name="AutoShape 18" descr="Image result for cyprus">
          <a:extLst>
            <a:ext uri="{FF2B5EF4-FFF2-40B4-BE49-F238E27FC236}">
              <a16:creationId xmlns:a16="http://schemas.microsoft.com/office/drawing/2014/main" id="{FA1C76FB-CCF1-4072-9129-58D9B89045E7}"/>
            </a:ext>
          </a:extLst>
        </xdr:cNvPr>
        <xdr:cNvSpPr>
          <a:spLocks noChangeAspect="1" noChangeArrowheads="1"/>
        </xdr:cNvSpPr>
      </xdr:nvSpPr>
      <xdr:spPr bwMode="auto">
        <a:xfrm>
          <a:off x="1358348" y="28243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304800"/>
    <xdr:sp macro="" textlink="">
      <xdr:nvSpPr>
        <xdr:cNvPr id="12" name="AutoShape 18" descr="Image result for cyprus">
          <a:extLst>
            <a:ext uri="{FF2B5EF4-FFF2-40B4-BE49-F238E27FC236}">
              <a16:creationId xmlns:a16="http://schemas.microsoft.com/office/drawing/2014/main" id="{6385CB5B-442F-442F-AAC0-AC34962C7C54}"/>
            </a:ext>
          </a:extLst>
        </xdr:cNvPr>
        <xdr:cNvSpPr>
          <a:spLocks noChangeAspect="1" noChangeArrowheads="1"/>
        </xdr:cNvSpPr>
      </xdr:nvSpPr>
      <xdr:spPr bwMode="auto">
        <a:xfrm>
          <a:off x="1358348" y="28243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52</xdr:row>
      <xdr:rowOff>0</xdr:rowOff>
    </xdr:from>
    <xdr:ext cx="304800" cy="304800"/>
    <xdr:sp macro="" textlink="">
      <xdr:nvSpPr>
        <xdr:cNvPr id="13" name="AutoShape 18" descr="Image result for cyprus">
          <a:extLst>
            <a:ext uri="{FF2B5EF4-FFF2-40B4-BE49-F238E27FC236}">
              <a16:creationId xmlns:a16="http://schemas.microsoft.com/office/drawing/2014/main" id="{D8D0FC38-9AF2-4ADC-B1FF-6AD1C864AA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30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</xdr:row>
      <xdr:rowOff>0</xdr:rowOff>
    </xdr:from>
    <xdr:ext cx="304800" cy="304800"/>
    <xdr:sp macro="" textlink="">
      <xdr:nvSpPr>
        <xdr:cNvPr id="14" name="AutoShape 18" descr="Image result for cyprus">
          <a:extLst>
            <a:ext uri="{FF2B5EF4-FFF2-40B4-BE49-F238E27FC236}">
              <a16:creationId xmlns:a16="http://schemas.microsoft.com/office/drawing/2014/main" id="{9A0AF843-D918-4720-94D2-692AAC4C0C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30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5" name="AutoShape 18" descr="Image result for cyprus">
          <a:extLst>
            <a:ext uri="{FF2B5EF4-FFF2-40B4-BE49-F238E27FC236}">
              <a16:creationId xmlns:a16="http://schemas.microsoft.com/office/drawing/2014/main" id="{5FFA3710-9965-46C8-957A-7149C42C48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49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04800" cy="304800"/>
    <xdr:sp macro="" textlink="">
      <xdr:nvSpPr>
        <xdr:cNvPr id="16" name="AutoShape 18" descr="Image result for cyprus">
          <a:extLst>
            <a:ext uri="{FF2B5EF4-FFF2-40B4-BE49-F238E27FC236}">
              <a16:creationId xmlns:a16="http://schemas.microsoft.com/office/drawing/2014/main" id="{417B8515-FEDB-4FEE-BF69-73DDA60F3B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68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7" name="AutoShape 18" descr="Image result for cyprus">
          <a:extLst>
            <a:ext uri="{FF2B5EF4-FFF2-40B4-BE49-F238E27FC236}">
              <a16:creationId xmlns:a16="http://schemas.microsoft.com/office/drawing/2014/main" id="{31053079-B46C-4B5B-A740-F571544108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877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8" name="AutoShape 18" descr="Image result for cyprus">
          <a:extLst>
            <a:ext uri="{FF2B5EF4-FFF2-40B4-BE49-F238E27FC236}">
              <a16:creationId xmlns:a16="http://schemas.microsoft.com/office/drawing/2014/main" id="{94AC5FA8-8DEC-46FF-89D2-33B0F8EA34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68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52</xdr:row>
      <xdr:rowOff>0</xdr:rowOff>
    </xdr:from>
    <xdr:ext cx="304800" cy="304800"/>
    <xdr:sp macro="" textlink="">
      <xdr:nvSpPr>
        <xdr:cNvPr id="19" name="AutoShape 18" descr="Image result for cyprus">
          <a:extLst>
            <a:ext uri="{FF2B5EF4-FFF2-40B4-BE49-F238E27FC236}">
              <a16:creationId xmlns:a16="http://schemas.microsoft.com/office/drawing/2014/main" id="{5FF92210-0E7E-4DB2-BA4D-1367AD53DF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877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52</xdr:row>
      <xdr:rowOff>0</xdr:rowOff>
    </xdr:from>
    <xdr:ext cx="304800" cy="304800"/>
    <xdr:sp macro="" textlink="">
      <xdr:nvSpPr>
        <xdr:cNvPr id="20" name="AutoShape 18" descr="Image result for cyprus">
          <a:extLst>
            <a:ext uri="{FF2B5EF4-FFF2-40B4-BE49-F238E27FC236}">
              <a16:creationId xmlns:a16="http://schemas.microsoft.com/office/drawing/2014/main" id="{5BC0558A-7969-46FB-A9D4-2D35FB8B2E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68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</xdr:row>
      <xdr:rowOff>0</xdr:rowOff>
    </xdr:from>
    <xdr:ext cx="304800" cy="304800"/>
    <xdr:sp macro="" textlink="">
      <xdr:nvSpPr>
        <xdr:cNvPr id="21" name="AutoShape 18" descr="Image result for cyprus">
          <a:extLst>
            <a:ext uri="{FF2B5EF4-FFF2-40B4-BE49-F238E27FC236}">
              <a16:creationId xmlns:a16="http://schemas.microsoft.com/office/drawing/2014/main" id="{BBEC42BC-A730-4BE7-A1B7-ECE175A9FD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877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22" name="AutoShape 18" descr="Image result for cyprus">
          <a:extLst>
            <a:ext uri="{FF2B5EF4-FFF2-40B4-BE49-F238E27FC236}">
              <a16:creationId xmlns:a16="http://schemas.microsoft.com/office/drawing/2014/main" id="{0FFDB16F-4CE2-49C1-B185-FCE7D0AB90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68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23" name="AutoShape 18" descr="Image result for cyprus">
          <a:extLst>
            <a:ext uri="{FF2B5EF4-FFF2-40B4-BE49-F238E27FC236}">
              <a16:creationId xmlns:a16="http://schemas.microsoft.com/office/drawing/2014/main" id="{8454B024-2C63-4779-AB30-ECA76F3040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877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24" name="AutoShape 18" descr="Image result for cyprus">
          <a:extLst>
            <a:ext uri="{FF2B5EF4-FFF2-40B4-BE49-F238E27FC236}">
              <a16:creationId xmlns:a16="http://schemas.microsoft.com/office/drawing/2014/main" id="{51C0470E-345F-4385-B1EF-5834804BAB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68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25" name="AutoShape 18" descr="Image result for cyprus">
          <a:extLst>
            <a:ext uri="{FF2B5EF4-FFF2-40B4-BE49-F238E27FC236}">
              <a16:creationId xmlns:a16="http://schemas.microsoft.com/office/drawing/2014/main" id="{A0A94E12-6C4D-478B-B2B3-5F77358532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006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304800" cy="304800"/>
    <xdr:sp macro="" textlink="">
      <xdr:nvSpPr>
        <xdr:cNvPr id="26" name="AutoShape 18" descr="Image result for cyprus">
          <a:extLst>
            <a:ext uri="{FF2B5EF4-FFF2-40B4-BE49-F238E27FC236}">
              <a16:creationId xmlns:a16="http://schemas.microsoft.com/office/drawing/2014/main" id="{41FD86FF-57AA-46CF-8C6D-19A57F2F22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114300</xdr:rowOff>
    </xdr:to>
    <xdr:sp macro="" textlink="">
      <xdr:nvSpPr>
        <xdr:cNvPr id="2" name="AutoShape 18" descr="Image result for cyprus">
          <a:extLst>
            <a:ext uri="{FF2B5EF4-FFF2-40B4-BE49-F238E27FC236}">
              <a16:creationId xmlns:a16="http://schemas.microsoft.com/office/drawing/2014/main" id="{7ABDCF97-F10C-48D8-93C0-6AC91E5D8E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44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3" name="AutoShape 18" descr="Image result for cyprus">
          <a:extLst>
            <a:ext uri="{FF2B5EF4-FFF2-40B4-BE49-F238E27FC236}">
              <a16:creationId xmlns:a16="http://schemas.microsoft.com/office/drawing/2014/main" id="{BFDB89B9-AAB3-4AB5-974B-77D058C5D3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44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" name="AutoShape 18" descr="Image result for cyprus">
          <a:extLst>
            <a:ext uri="{FF2B5EF4-FFF2-40B4-BE49-F238E27FC236}">
              <a16:creationId xmlns:a16="http://schemas.microsoft.com/office/drawing/2014/main" id="{6BA1DD69-00E8-4E40-A503-F18AFD3930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68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5" name="AutoShape 18" descr="Image result for cyprus">
          <a:extLst>
            <a:ext uri="{FF2B5EF4-FFF2-40B4-BE49-F238E27FC236}">
              <a16:creationId xmlns:a16="http://schemas.microsoft.com/office/drawing/2014/main" id="{2F3BB17B-A15F-4B22-BDB5-3D521E1D18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877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6" name="AutoShape 18" descr="Image result for cyprus">
          <a:extLst>
            <a:ext uri="{FF2B5EF4-FFF2-40B4-BE49-F238E27FC236}">
              <a16:creationId xmlns:a16="http://schemas.microsoft.com/office/drawing/2014/main" id="{B108414C-A1DA-4549-A8B3-460D535035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968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70AC-98F5-4083-ADF9-388BAE440CDE}">
  <sheetPr filterMode="1">
    <pageSetUpPr fitToPage="1"/>
  </sheetPr>
  <dimension ref="A1:V88"/>
  <sheetViews>
    <sheetView tabSelected="1" zoomScale="120" zoomScaleNormal="120" workbookViewId="0">
      <pane ySplit="13" topLeftCell="A14" activePane="bottomLeft" state="frozen"/>
      <selection pane="bottomLeft" activeCell="M89" sqref="M89"/>
    </sheetView>
  </sheetViews>
  <sheetFormatPr defaultRowHeight="15" x14ac:dyDescent="0.25"/>
  <cols>
    <col min="1" max="1" width="2.42578125" style="20" customWidth="1"/>
    <col min="2" max="2" width="17.85546875" style="21" bestFit="1" customWidth="1"/>
    <col min="3" max="3" width="23.85546875" style="21" bestFit="1" customWidth="1"/>
    <col min="4" max="4" width="15.5703125" style="21" bestFit="1" customWidth="1"/>
    <col min="5" max="5" width="13" style="21" bestFit="1" customWidth="1"/>
    <col min="6" max="6" width="12.5703125" style="21" bestFit="1" customWidth="1"/>
    <col min="7" max="7" width="13" style="21" bestFit="1" customWidth="1"/>
    <col min="8" max="8" width="11.5703125" style="21" bestFit="1" customWidth="1"/>
    <col min="9" max="9" width="13.85546875" style="22" bestFit="1" customWidth="1"/>
    <col min="10" max="10" width="11.28515625" style="22" bestFit="1" customWidth="1"/>
    <col min="11" max="11" width="2" style="22" customWidth="1"/>
    <col min="12" max="12" width="8.42578125" style="21" customWidth="1"/>
    <col min="13" max="13" width="9.5703125" style="21" bestFit="1" customWidth="1"/>
    <col min="14" max="14" width="11.28515625" style="22" customWidth="1"/>
    <col min="15" max="15" width="21.7109375" style="21" bestFit="1" customWidth="1"/>
    <col min="16" max="16" width="27.140625" style="21" customWidth="1"/>
    <col min="17" max="17" width="11.85546875" style="21" bestFit="1" customWidth="1"/>
    <col min="18" max="18" width="13.85546875" style="21" bestFit="1" customWidth="1"/>
    <col min="19" max="19" width="10.85546875" style="21" customWidth="1"/>
    <col min="20" max="20" width="12.140625" style="21" bestFit="1" customWidth="1"/>
    <col min="21" max="21" width="11.85546875" style="21" bestFit="1" customWidth="1"/>
    <col min="22" max="22" width="2.42578125" style="21" customWidth="1"/>
    <col min="23" max="16384" width="9.140625" style="20"/>
  </cols>
  <sheetData>
    <row r="1" spans="1:2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1" ht="16.5" customHeight="1" x14ac:dyDescent="0.25">
      <c r="A2" s="73" t="s">
        <v>193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2"/>
      <c r="R2" s="22"/>
      <c r="S2" s="22"/>
      <c r="T2" s="22"/>
    </row>
    <row r="3" spans="1:21" ht="23.25" customHeight="1" x14ac:dyDescent="0.25">
      <c r="A3" s="73" t="s">
        <v>184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22"/>
      <c r="R3" s="22"/>
      <c r="S3" s="22"/>
      <c r="T3" s="22"/>
    </row>
    <row r="4" spans="1:21" ht="15.75" thickBot="1" x14ac:dyDescent="0.3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22"/>
      <c r="R4" s="22"/>
      <c r="S4" s="22"/>
      <c r="T4" s="22"/>
    </row>
    <row r="5" spans="1:21" ht="6.75" customHeight="1" thickTop="1" x14ac:dyDescent="0.25">
      <c r="A5" s="31"/>
      <c r="B5" s="32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  <c r="Q5" s="22"/>
      <c r="R5" s="22"/>
      <c r="S5" s="22"/>
      <c r="T5" s="22"/>
    </row>
    <row r="6" spans="1:21" x14ac:dyDescent="0.25">
      <c r="A6" s="35"/>
      <c r="B6" s="24"/>
      <c r="C6" s="55" t="s">
        <v>151</v>
      </c>
      <c r="D6" s="56" t="s">
        <v>201</v>
      </c>
      <c r="E6" s="56" t="s">
        <v>200</v>
      </c>
      <c r="F6" s="56" t="s">
        <v>153</v>
      </c>
      <c r="G6" s="56" t="s">
        <v>152</v>
      </c>
      <c r="H6" s="56"/>
      <c r="I6" s="56"/>
      <c r="J6" s="56"/>
      <c r="K6" s="44"/>
      <c r="L6" s="45"/>
      <c r="M6" s="45"/>
      <c r="N6" s="45"/>
      <c r="O6" s="59"/>
      <c r="P6" s="36"/>
      <c r="Q6" s="22"/>
      <c r="R6" s="22"/>
      <c r="S6" s="22"/>
      <c r="T6" s="22"/>
    </row>
    <row r="7" spans="1:21" x14ac:dyDescent="0.25">
      <c r="A7" s="35"/>
      <c r="B7" s="27"/>
      <c r="C7" s="44" t="s">
        <v>197</v>
      </c>
      <c r="D7" s="25" t="s">
        <v>198</v>
      </c>
      <c r="E7" s="25" t="s">
        <v>198</v>
      </c>
      <c r="F7" s="25" t="s">
        <v>198</v>
      </c>
      <c r="G7" s="25" t="s">
        <v>198</v>
      </c>
      <c r="H7" s="25"/>
      <c r="I7" s="25"/>
      <c r="J7" s="25"/>
      <c r="L7" s="45"/>
      <c r="M7" s="45"/>
      <c r="N7" s="45" t="s">
        <v>108</v>
      </c>
      <c r="O7" s="59">
        <f ca="1">NOW()</f>
        <v>43614.451151851848</v>
      </c>
      <c r="P7" s="36"/>
      <c r="Q7" s="22"/>
      <c r="R7" s="22"/>
      <c r="S7" s="22"/>
      <c r="T7" s="22"/>
    </row>
    <row r="8" spans="1:21" x14ac:dyDescent="0.25">
      <c r="A8" s="35"/>
      <c r="B8" s="27"/>
      <c r="C8" s="44" t="s">
        <v>185</v>
      </c>
      <c r="D8" s="25">
        <f>COUNTIFS(E12:E101,D6,I12:I101,"On Time")</f>
        <v>15</v>
      </c>
      <c r="E8" s="25">
        <f>COUNTIFS(E12:E101,E6,I12:I101,"On Time")</f>
        <v>13</v>
      </c>
      <c r="F8" s="25">
        <f>COUNTIFS(E12:E101,F6,I12:I101,"On Time")</f>
        <v>26</v>
      </c>
      <c r="G8" s="25">
        <f>COUNTIFS(E12:E101,G6,I12:I101,"On Time")</f>
        <v>9</v>
      </c>
      <c r="H8" s="22"/>
      <c r="L8" s="45"/>
      <c r="M8" s="45"/>
      <c r="N8" s="45" t="s">
        <v>109</v>
      </c>
      <c r="O8" s="59">
        <f ca="1">O7-3/24</f>
        <v>43614.326151851848</v>
      </c>
      <c r="P8" s="36"/>
      <c r="Q8" s="22"/>
      <c r="R8" s="22"/>
      <c r="S8" s="22"/>
      <c r="T8" s="22"/>
    </row>
    <row r="9" spans="1:21" x14ac:dyDescent="0.25">
      <c r="A9" s="35"/>
      <c r="B9" s="27"/>
      <c r="C9" s="44" t="s">
        <v>194</v>
      </c>
      <c r="D9" s="25">
        <f>COUNTIFS(G12:G101,D6,I12:I101,"On Time")</f>
        <v>19</v>
      </c>
      <c r="E9" s="25">
        <f>COUNTIFS(G12:G101,E6,I12:I101,"On Time")</f>
        <v>14</v>
      </c>
      <c r="F9" s="25">
        <f>COUNTIFS(G12:G101,F6,I12:I101,"On Time")</f>
        <v>21</v>
      </c>
      <c r="G9" s="25">
        <f>COUNTIFS(G12:G101,G6,I12:I101,"On Time")</f>
        <v>6</v>
      </c>
      <c r="H9" s="22"/>
      <c r="L9" s="45"/>
      <c r="M9" s="45"/>
      <c r="N9" s="58" t="s">
        <v>202</v>
      </c>
      <c r="O9" s="22"/>
      <c r="P9" s="36"/>
      <c r="Q9" s="22"/>
      <c r="R9" s="22"/>
      <c r="S9" s="22"/>
      <c r="T9" s="22"/>
    </row>
    <row r="10" spans="1:21" ht="9" customHeight="1" thickBot="1" x14ac:dyDescent="0.3">
      <c r="A10" s="37"/>
      <c r="B10" s="38"/>
      <c r="C10" s="39"/>
      <c r="D10" s="40"/>
      <c r="E10" s="40"/>
      <c r="F10" s="40"/>
      <c r="G10" s="40"/>
      <c r="H10" s="41"/>
      <c r="I10" s="41"/>
      <c r="J10" s="41"/>
      <c r="K10" s="41"/>
      <c r="L10" s="42"/>
      <c r="M10" s="42"/>
      <c r="N10" s="41"/>
      <c r="O10" s="41"/>
      <c r="P10" s="43"/>
      <c r="Q10" s="23"/>
      <c r="R10" s="23"/>
      <c r="S10" s="23"/>
      <c r="T10" s="23"/>
      <c r="U10" s="23"/>
    </row>
    <row r="11" spans="1:21" ht="15.75" thickTop="1" x14ac:dyDescent="0.25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23"/>
      <c r="R11" s="23"/>
      <c r="S11" s="23"/>
      <c r="T11" s="23"/>
      <c r="U11" s="23"/>
    </row>
    <row r="12" spans="1:21" x14ac:dyDescent="0.25">
      <c r="B12" s="69" t="s">
        <v>146</v>
      </c>
      <c r="C12" s="70"/>
      <c r="D12" s="70"/>
      <c r="E12" s="69" t="s">
        <v>141</v>
      </c>
      <c r="F12" s="70"/>
      <c r="G12" s="70" t="s">
        <v>147</v>
      </c>
      <c r="H12" s="70"/>
      <c r="I12" s="70" t="s">
        <v>148</v>
      </c>
      <c r="J12" s="71" t="s">
        <v>110</v>
      </c>
      <c r="K12" s="51"/>
      <c r="L12" s="79" t="s">
        <v>154</v>
      </c>
      <c r="M12" s="70"/>
      <c r="N12" s="70"/>
      <c r="O12" s="70"/>
      <c r="P12" s="69" t="s">
        <v>172</v>
      </c>
      <c r="Q12" s="23"/>
      <c r="R12" s="23"/>
    </row>
    <row r="13" spans="1:21" ht="15.75" x14ac:dyDescent="0.25">
      <c r="B13" s="52" t="s">
        <v>196</v>
      </c>
      <c r="C13" s="52" t="s">
        <v>143</v>
      </c>
      <c r="D13" s="52" t="s">
        <v>142</v>
      </c>
      <c r="E13" s="52" t="s">
        <v>144</v>
      </c>
      <c r="F13" s="52" t="s">
        <v>145</v>
      </c>
      <c r="G13" s="52" t="s">
        <v>144</v>
      </c>
      <c r="H13" s="52" t="s">
        <v>145</v>
      </c>
      <c r="I13" s="70"/>
      <c r="J13" s="72"/>
      <c r="K13" s="51"/>
      <c r="L13" s="53" t="s">
        <v>150</v>
      </c>
      <c r="M13" s="54" t="s">
        <v>149</v>
      </c>
      <c r="N13" s="54" t="s">
        <v>155</v>
      </c>
      <c r="O13" s="52" t="s">
        <v>156</v>
      </c>
      <c r="P13" s="70"/>
      <c r="Q13" s="23"/>
      <c r="R13" s="23"/>
    </row>
    <row r="14" spans="1:21" hidden="1" x14ac:dyDescent="0.25">
      <c r="B14" s="85" t="s">
        <v>161</v>
      </c>
      <c r="C14" s="86" t="str">
        <f>LOOKUP($D14,'National Air Assets DATA'!$B$2:$B$100,'National Air Assets DATA'!$F$2:$F$100)</f>
        <v>C-130 (Hercules)</v>
      </c>
      <c r="D14" s="93" t="s">
        <v>211</v>
      </c>
      <c r="E14" s="85" t="s">
        <v>201</v>
      </c>
      <c r="F14" s="87">
        <v>0.25</v>
      </c>
      <c r="G14" s="85" t="s">
        <v>153</v>
      </c>
      <c r="H14" s="87">
        <v>0.29166666666666669</v>
      </c>
      <c r="I14" s="88" t="s">
        <v>140</v>
      </c>
      <c r="J14" s="89"/>
      <c r="K14" s="90"/>
      <c r="L14" s="94">
        <v>0</v>
      </c>
      <c r="M14" s="91"/>
      <c r="N14" s="92">
        <f>L14-M14</f>
        <v>0</v>
      </c>
      <c r="O14" s="86"/>
      <c r="P14" s="95"/>
      <c r="Q14" s="23"/>
      <c r="R14" s="23"/>
    </row>
    <row r="15" spans="1:21" hidden="1" x14ac:dyDescent="0.25">
      <c r="B15" s="85" t="s">
        <v>164</v>
      </c>
      <c r="C15" s="86" t="str">
        <f>LOOKUP($D15,'National Air Assets DATA'!$B$2:$B$100,'National Air Assets DATA'!$F$2:$F$100)</f>
        <v>C-130 (Hercules)</v>
      </c>
      <c r="D15" s="96" t="s">
        <v>218</v>
      </c>
      <c r="E15" s="85" t="s">
        <v>201</v>
      </c>
      <c r="F15" s="87">
        <v>0.25</v>
      </c>
      <c r="G15" s="85" t="s">
        <v>153</v>
      </c>
      <c r="H15" s="87">
        <v>0.29166666666666669</v>
      </c>
      <c r="I15" s="88" t="s">
        <v>140</v>
      </c>
      <c r="J15" s="89"/>
      <c r="K15" s="90"/>
      <c r="L15" s="94">
        <v>0</v>
      </c>
      <c r="M15" s="91"/>
      <c r="N15" s="92">
        <f>L15-M15</f>
        <v>0</v>
      </c>
      <c r="O15" s="86"/>
      <c r="P15" s="96"/>
      <c r="Q15" s="23"/>
      <c r="R15" s="23"/>
    </row>
    <row r="16" spans="1:21" hidden="1" x14ac:dyDescent="0.25">
      <c r="B16" s="85" t="s">
        <v>47</v>
      </c>
      <c r="C16" s="86" t="str">
        <f>LOOKUP($D16,'National Air Assets DATA'!$B$2:$B$100,'National Air Assets DATA'!$F$2:$F$100)</f>
        <v>C-130 (Hercules)</v>
      </c>
      <c r="D16" s="97" t="s">
        <v>243</v>
      </c>
      <c r="E16" s="85" t="s">
        <v>201</v>
      </c>
      <c r="F16" s="87">
        <v>0.25</v>
      </c>
      <c r="G16" s="85" t="s">
        <v>153</v>
      </c>
      <c r="H16" s="87">
        <v>0.29166666666666669</v>
      </c>
      <c r="I16" s="88" t="s">
        <v>140</v>
      </c>
      <c r="J16" s="89"/>
      <c r="K16" s="90"/>
      <c r="L16" s="94">
        <v>0</v>
      </c>
      <c r="M16" s="91"/>
      <c r="N16" s="92">
        <f>L16-M16</f>
        <v>0</v>
      </c>
      <c r="O16" s="86"/>
      <c r="P16" s="96"/>
      <c r="Q16" s="23"/>
      <c r="R16" s="23"/>
    </row>
    <row r="17" spans="2:18" hidden="1" x14ac:dyDescent="0.25">
      <c r="B17" s="85" t="s">
        <v>159</v>
      </c>
      <c r="C17" s="86" t="str">
        <f>LOOKUP($D17,'National Air Assets DATA'!$B$2:$B$100,'National Air Assets DATA'!$F$2:$F$100)</f>
        <v>C-130 (Hercules)</v>
      </c>
      <c r="D17" s="93" t="s">
        <v>207</v>
      </c>
      <c r="E17" s="85" t="s">
        <v>201</v>
      </c>
      <c r="F17" s="87">
        <v>0.29166666666666669</v>
      </c>
      <c r="G17" s="85" t="s">
        <v>153</v>
      </c>
      <c r="H17" s="87">
        <v>0.33333333333333331</v>
      </c>
      <c r="I17" s="88" t="s">
        <v>183</v>
      </c>
      <c r="J17" s="89"/>
      <c r="K17" s="90"/>
      <c r="L17" s="94">
        <v>0</v>
      </c>
      <c r="M17" s="91"/>
      <c r="N17" s="92">
        <f>L17-M17</f>
        <v>0</v>
      </c>
      <c r="O17" s="86"/>
      <c r="P17" s="95"/>
      <c r="Q17" s="23"/>
      <c r="R17" s="23"/>
    </row>
    <row r="18" spans="2:18" hidden="1" x14ac:dyDescent="0.25">
      <c r="B18" s="85" t="s">
        <v>159</v>
      </c>
      <c r="C18" s="86" t="str">
        <f>LOOKUP($D18,'National Air Assets DATA'!$B$2:$B$100,'National Air Assets DATA'!$F$2:$F$100)</f>
        <v>A321 (Airbus)</v>
      </c>
      <c r="D18" s="93" t="s">
        <v>208</v>
      </c>
      <c r="E18" s="85" t="s">
        <v>201</v>
      </c>
      <c r="F18" s="87">
        <v>0.29166666666666669</v>
      </c>
      <c r="G18" s="85" t="s">
        <v>152</v>
      </c>
      <c r="H18" s="87">
        <v>0.33333333333333331</v>
      </c>
      <c r="I18" s="88" t="s">
        <v>183</v>
      </c>
      <c r="J18" s="89"/>
      <c r="K18" s="90"/>
      <c r="L18" s="94">
        <v>0</v>
      </c>
      <c r="M18" s="91"/>
      <c r="N18" s="92">
        <f>L18-M18</f>
        <v>0</v>
      </c>
      <c r="O18" s="86"/>
      <c r="P18" s="95"/>
      <c r="Q18" s="23"/>
      <c r="R18" s="23"/>
    </row>
    <row r="19" spans="2:18" hidden="1" x14ac:dyDescent="0.25">
      <c r="B19" s="85" t="s">
        <v>160</v>
      </c>
      <c r="C19" s="86" t="s">
        <v>174</v>
      </c>
      <c r="D19" s="95" t="s">
        <v>209</v>
      </c>
      <c r="E19" s="85" t="s">
        <v>201</v>
      </c>
      <c r="F19" s="87">
        <v>0.29166666666666669</v>
      </c>
      <c r="G19" s="85" t="s">
        <v>153</v>
      </c>
      <c r="H19" s="87">
        <v>0.33333333333333331</v>
      </c>
      <c r="I19" s="88" t="s">
        <v>183</v>
      </c>
      <c r="J19" s="89"/>
      <c r="K19" s="90"/>
      <c r="L19" s="94">
        <v>0</v>
      </c>
      <c r="M19" s="91"/>
      <c r="N19" s="92">
        <f>L19-M19</f>
        <v>0</v>
      </c>
      <c r="O19" s="86"/>
      <c r="P19" s="95"/>
      <c r="Q19" s="23"/>
      <c r="R19" s="23"/>
    </row>
    <row r="20" spans="2:18" hidden="1" x14ac:dyDescent="0.25">
      <c r="B20" s="85" t="s">
        <v>162</v>
      </c>
      <c r="C20" s="86" t="str">
        <f>LOOKUP($D20,'National Air Assets DATA'!$B$2:$B$100,'National Air Assets DATA'!$F$2:$F$100)</f>
        <v>C-177 (Globemaster)</v>
      </c>
      <c r="D20" s="95" t="s">
        <v>212</v>
      </c>
      <c r="E20" s="85" t="s">
        <v>201</v>
      </c>
      <c r="F20" s="87">
        <v>0.29166666666666669</v>
      </c>
      <c r="G20" s="85" t="s">
        <v>153</v>
      </c>
      <c r="H20" s="87">
        <v>0.33333333333333331</v>
      </c>
      <c r="I20" s="88" t="s">
        <v>183</v>
      </c>
      <c r="J20" s="89"/>
      <c r="K20" s="90"/>
      <c r="L20" s="94">
        <v>0</v>
      </c>
      <c r="M20" s="91"/>
      <c r="N20" s="92">
        <f>L20-M20</f>
        <v>0</v>
      </c>
      <c r="O20" s="86"/>
      <c r="P20" s="95"/>
      <c r="Q20" s="23"/>
      <c r="R20" s="23"/>
    </row>
    <row r="21" spans="2:18" x14ac:dyDescent="0.25">
      <c r="B21" s="85" t="s">
        <v>53</v>
      </c>
      <c r="C21" s="86" t="str">
        <f>LOOKUP($D21,'National Air Assets DATA'!$B$2:$B$100,'National Air Assets DATA'!$F$2:$F$100)</f>
        <v>C-130 (Hercules)</v>
      </c>
      <c r="D21" s="98" t="s">
        <v>221</v>
      </c>
      <c r="E21" s="85" t="s">
        <v>201</v>
      </c>
      <c r="F21" s="87">
        <v>0.29166666666666669</v>
      </c>
      <c r="G21" s="85" t="s">
        <v>153</v>
      </c>
      <c r="H21" s="87">
        <v>0.33333333333333331</v>
      </c>
      <c r="I21" s="88" t="s">
        <v>183</v>
      </c>
      <c r="J21" s="89"/>
      <c r="K21" s="90"/>
      <c r="L21" s="94">
        <v>0</v>
      </c>
      <c r="M21" s="91"/>
      <c r="N21" s="92">
        <f>L21-M21</f>
        <v>0</v>
      </c>
      <c r="O21" s="86"/>
      <c r="P21" s="93"/>
      <c r="Q21" s="23"/>
      <c r="R21" s="23"/>
    </row>
    <row r="22" spans="2:18" hidden="1" x14ac:dyDescent="0.25">
      <c r="B22" s="85" t="s">
        <v>166</v>
      </c>
      <c r="C22" s="86" t="s">
        <v>279</v>
      </c>
      <c r="D22" s="95" t="s">
        <v>232</v>
      </c>
      <c r="E22" s="85" t="s">
        <v>153</v>
      </c>
      <c r="F22" s="87">
        <v>0.29166666666666669</v>
      </c>
      <c r="G22" s="85" t="s">
        <v>201</v>
      </c>
      <c r="H22" s="87">
        <v>0.33333333333333331</v>
      </c>
      <c r="I22" s="88" t="s">
        <v>183</v>
      </c>
      <c r="J22" s="89"/>
      <c r="K22" s="90"/>
      <c r="L22" s="94">
        <v>120</v>
      </c>
      <c r="M22" s="91">
        <v>120</v>
      </c>
      <c r="N22" s="92">
        <f>L22-M22</f>
        <v>0</v>
      </c>
      <c r="O22" s="86"/>
      <c r="P22" s="95"/>
      <c r="Q22" s="23"/>
      <c r="R22" s="23"/>
    </row>
    <row r="23" spans="2:18" hidden="1" x14ac:dyDescent="0.25">
      <c r="B23" s="85" t="s">
        <v>47</v>
      </c>
      <c r="C23" s="86" t="str">
        <f>LOOKUP($D23,'National Air Assets DATA'!$B$2:$B$100,'National Air Assets DATA'!$F$2:$F$100)</f>
        <v>C-130 (Hercules)</v>
      </c>
      <c r="D23" s="96" t="s">
        <v>239</v>
      </c>
      <c r="E23" s="85" t="s">
        <v>201</v>
      </c>
      <c r="F23" s="87">
        <v>0.29166666666666669</v>
      </c>
      <c r="G23" s="85" t="s">
        <v>152</v>
      </c>
      <c r="H23" s="87">
        <v>0.33333333333333331</v>
      </c>
      <c r="I23" s="88" t="s">
        <v>183</v>
      </c>
      <c r="J23" s="89"/>
      <c r="K23" s="90"/>
      <c r="L23" s="94">
        <v>0</v>
      </c>
      <c r="M23" s="91"/>
      <c r="N23" s="92">
        <f>L23-M23</f>
        <v>0</v>
      </c>
      <c r="O23" s="86"/>
      <c r="P23" s="96"/>
      <c r="Q23" s="23"/>
      <c r="R23" s="23"/>
    </row>
    <row r="24" spans="2:18" hidden="1" x14ac:dyDescent="0.25">
      <c r="B24" s="85" t="s">
        <v>47</v>
      </c>
      <c r="C24" s="86" t="str">
        <f>LOOKUP($D24,'National Air Assets DATA'!$B$2:$B$100,'National Air Assets DATA'!$F$2:$F$100)</f>
        <v>C-130 (Hercules)</v>
      </c>
      <c r="D24" s="97" t="s">
        <v>244</v>
      </c>
      <c r="E24" s="85" t="s">
        <v>200</v>
      </c>
      <c r="F24" s="87">
        <v>0.29166666666666669</v>
      </c>
      <c r="G24" s="85" t="s">
        <v>153</v>
      </c>
      <c r="H24" s="87">
        <v>0.33333333333333331</v>
      </c>
      <c r="I24" s="88" t="s">
        <v>183</v>
      </c>
      <c r="J24" s="89"/>
      <c r="K24" s="90"/>
      <c r="L24" s="94">
        <v>0</v>
      </c>
      <c r="M24" s="91"/>
      <c r="N24" s="92">
        <f>L24-M24</f>
        <v>0</v>
      </c>
      <c r="O24" s="86"/>
      <c r="P24" s="96"/>
      <c r="Q24" s="23"/>
      <c r="R24" s="23"/>
    </row>
    <row r="25" spans="2:18" hidden="1" x14ac:dyDescent="0.25">
      <c r="B25" s="85" t="s">
        <v>157</v>
      </c>
      <c r="C25" s="86" t="str">
        <f>LOOKUP($D25,'National Air Assets DATA'!$B$2:$B$100,'National Air Assets DATA'!$F$2:$F$100)</f>
        <v>A321 (Airbus)</v>
      </c>
      <c r="D25" s="95" t="s">
        <v>204</v>
      </c>
      <c r="E25" s="85" t="s">
        <v>201</v>
      </c>
      <c r="F25" s="87">
        <v>0.33333333333333331</v>
      </c>
      <c r="G25" s="85" t="s">
        <v>153</v>
      </c>
      <c r="H25" s="87">
        <v>0.375</v>
      </c>
      <c r="I25" s="88" t="s">
        <v>137</v>
      </c>
      <c r="J25" s="89"/>
      <c r="K25" s="90"/>
      <c r="L25" s="94">
        <v>0</v>
      </c>
      <c r="M25" s="91"/>
      <c r="N25" s="92">
        <f>L25-M25</f>
        <v>0</v>
      </c>
      <c r="O25" s="86"/>
      <c r="P25" s="95"/>
      <c r="Q25" s="23"/>
      <c r="R25" s="23"/>
    </row>
    <row r="26" spans="2:18" hidden="1" x14ac:dyDescent="0.25">
      <c r="B26" s="85" t="s">
        <v>158</v>
      </c>
      <c r="C26" s="86" t="s">
        <v>279</v>
      </c>
      <c r="D26" s="98" t="s">
        <v>206</v>
      </c>
      <c r="E26" s="85" t="s">
        <v>201</v>
      </c>
      <c r="F26" s="87">
        <v>0.33333333333333331</v>
      </c>
      <c r="G26" s="85" t="s">
        <v>153</v>
      </c>
      <c r="H26" s="87">
        <v>0.375</v>
      </c>
      <c r="I26" s="88" t="s">
        <v>137</v>
      </c>
      <c r="J26" s="89"/>
      <c r="K26" s="90"/>
      <c r="L26" s="94">
        <v>0</v>
      </c>
      <c r="M26" s="91"/>
      <c r="N26" s="92">
        <f>L26-M26</f>
        <v>0</v>
      </c>
      <c r="O26" s="86"/>
      <c r="P26" s="95"/>
      <c r="Q26" s="23"/>
      <c r="R26" s="23"/>
    </row>
    <row r="27" spans="2:18" hidden="1" x14ac:dyDescent="0.25">
      <c r="B27" s="85" t="s">
        <v>161</v>
      </c>
      <c r="C27" s="86" t="str">
        <f>LOOKUP($D27,'National Air Assets DATA'!$B$2:$B$100,'National Air Assets DATA'!$F$2:$F$100)</f>
        <v>C-130 (Hercules)</v>
      </c>
      <c r="D27" s="93" t="s">
        <v>211</v>
      </c>
      <c r="E27" s="85" t="s">
        <v>153</v>
      </c>
      <c r="F27" s="87">
        <v>0.33333333333333331</v>
      </c>
      <c r="G27" s="85" t="s">
        <v>201</v>
      </c>
      <c r="H27" s="87">
        <v>0.375</v>
      </c>
      <c r="I27" s="88" t="s">
        <v>137</v>
      </c>
      <c r="J27" s="89"/>
      <c r="K27" s="90"/>
      <c r="L27" s="99">
        <v>60</v>
      </c>
      <c r="M27" s="91">
        <v>50</v>
      </c>
      <c r="N27" s="92">
        <f>L27-M27</f>
        <v>10</v>
      </c>
      <c r="O27" s="86"/>
      <c r="P27" s="95"/>
      <c r="Q27" s="23"/>
      <c r="R27" s="23"/>
    </row>
    <row r="28" spans="2:18" hidden="1" x14ac:dyDescent="0.25">
      <c r="B28" s="85" t="s">
        <v>165</v>
      </c>
      <c r="C28" s="86" t="s">
        <v>254</v>
      </c>
      <c r="D28" s="95" t="s">
        <v>213</v>
      </c>
      <c r="E28" s="85" t="s">
        <v>201</v>
      </c>
      <c r="F28" s="87">
        <v>0.29166666666666669</v>
      </c>
      <c r="G28" s="85" t="s">
        <v>152</v>
      </c>
      <c r="H28" s="87">
        <v>0.33333333333333331</v>
      </c>
      <c r="I28" s="88" t="s">
        <v>183</v>
      </c>
      <c r="J28" s="89"/>
      <c r="K28" s="90"/>
      <c r="L28" s="94">
        <v>0</v>
      </c>
      <c r="M28" s="91"/>
      <c r="N28" s="92">
        <f>L28-M28</f>
        <v>0</v>
      </c>
      <c r="O28" s="86"/>
      <c r="P28" s="95"/>
      <c r="Q28" s="23"/>
      <c r="R28" s="23"/>
    </row>
    <row r="29" spans="2:18" hidden="1" x14ac:dyDescent="0.25">
      <c r="B29" s="85" t="s">
        <v>169</v>
      </c>
      <c r="C29" s="86" t="str">
        <f>LOOKUP($D29,'National Air Assets DATA'!$B$2:$B$100,'National Air Assets DATA'!$F$2:$F$100)</f>
        <v>C-130 (Hercules)</v>
      </c>
      <c r="D29" s="97" t="s">
        <v>216</v>
      </c>
      <c r="E29" s="85" t="s">
        <v>200</v>
      </c>
      <c r="F29" s="87">
        <v>0.33333333333333331</v>
      </c>
      <c r="G29" s="85" t="s">
        <v>153</v>
      </c>
      <c r="H29" s="87">
        <v>0.375</v>
      </c>
      <c r="I29" s="88" t="s">
        <v>137</v>
      </c>
      <c r="J29" s="89"/>
      <c r="K29" s="90"/>
      <c r="L29" s="94">
        <v>0</v>
      </c>
      <c r="M29" s="91"/>
      <c r="N29" s="92">
        <f>L29-M29</f>
        <v>0</v>
      </c>
      <c r="O29" s="86"/>
      <c r="P29" s="95"/>
      <c r="Q29" s="23"/>
      <c r="R29" s="23"/>
    </row>
    <row r="30" spans="2:18" hidden="1" x14ac:dyDescent="0.25">
      <c r="B30" s="85" t="s">
        <v>164</v>
      </c>
      <c r="C30" s="86" t="str">
        <f>LOOKUP($D30,'National Air Assets DATA'!$B$2:$B$100,'National Air Assets DATA'!$F$2:$F$100)</f>
        <v>C-130 (Hercules)</v>
      </c>
      <c r="D30" s="96" t="s">
        <v>218</v>
      </c>
      <c r="E30" s="85" t="s">
        <v>153</v>
      </c>
      <c r="F30" s="87">
        <v>0.33333333333333331</v>
      </c>
      <c r="G30" s="85" t="s">
        <v>201</v>
      </c>
      <c r="H30" s="87">
        <v>0.375</v>
      </c>
      <c r="I30" s="88" t="s">
        <v>137</v>
      </c>
      <c r="J30" s="89"/>
      <c r="K30" s="90"/>
      <c r="L30" s="99">
        <v>70</v>
      </c>
      <c r="M30" s="91">
        <v>70</v>
      </c>
      <c r="N30" s="92">
        <f>L30-M30</f>
        <v>0</v>
      </c>
      <c r="O30" s="86"/>
      <c r="P30" s="96"/>
      <c r="Q30" s="23"/>
      <c r="R30" s="23"/>
    </row>
    <row r="31" spans="2:18" ht="15.75" hidden="1" customHeight="1" x14ac:dyDescent="0.25">
      <c r="B31" s="85" t="s">
        <v>171</v>
      </c>
      <c r="C31" s="86" t="str">
        <f>LOOKUP($D31,'National Air Assets DATA'!$B$2:$B$100,'National Air Assets DATA'!$F$2:$F$100)</f>
        <v>C-130 (Hercules)</v>
      </c>
      <c r="D31" s="96" t="s">
        <v>224</v>
      </c>
      <c r="E31" s="85" t="s">
        <v>201</v>
      </c>
      <c r="F31" s="87">
        <v>0.33333333333333331</v>
      </c>
      <c r="G31" s="85" t="s">
        <v>153</v>
      </c>
      <c r="H31" s="87">
        <v>0.375</v>
      </c>
      <c r="I31" s="88" t="s">
        <v>137</v>
      </c>
      <c r="J31" s="89"/>
      <c r="K31" s="90"/>
      <c r="L31" s="94">
        <v>0</v>
      </c>
      <c r="M31" s="91"/>
      <c r="N31" s="92">
        <f>L31-M31</f>
        <v>0</v>
      </c>
      <c r="O31" s="86"/>
      <c r="P31" s="96"/>
      <c r="Q31" s="23"/>
      <c r="R31" s="23"/>
    </row>
    <row r="32" spans="2:18" hidden="1" x14ac:dyDescent="0.25">
      <c r="B32" s="85" t="s">
        <v>170</v>
      </c>
      <c r="C32" s="86" t="str">
        <f>LOOKUP($D32,'National Air Assets DATA'!$B$2:$B$100,'National Air Assets DATA'!$F$2:$F$100)</f>
        <v>C-177 (Globemaster)</v>
      </c>
      <c r="D32" s="96" t="s">
        <v>234</v>
      </c>
      <c r="E32" s="85" t="s">
        <v>200</v>
      </c>
      <c r="F32" s="87">
        <v>0.33333333333333331</v>
      </c>
      <c r="G32" s="85" t="s">
        <v>152</v>
      </c>
      <c r="H32" s="87">
        <v>0.375</v>
      </c>
      <c r="I32" s="88" t="s">
        <v>137</v>
      </c>
      <c r="J32" s="89"/>
      <c r="K32" s="90"/>
      <c r="L32" s="94">
        <v>0</v>
      </c>
      <c r="M32" s="91"/>
      <c r="N32" s="92">
        <f>L32-M32</f>
        <v>0</v>
      </c>
      <c r="O32" s="86"/>
      <c r="P32" s="100"/>
      <c r="Q32" s="23"/>
      <c r="R32" s="23"/>
    </row>
    <row r="33" spans="2:18" hidden="1" x14ac:dyDescent="0.25">
      <c r="B33" s="85" t="s">
        <v>47</v>
      </c>
      <c r="C33" s="86" t="str">
        <f>LOOKUP($D33,'National Air Assets DATA'!$B$2:$B$100,'National Air Assets DATA'!$F$2:$F$100)</f>
        <v>C-130 (Hercules)</v>
      </c>
      <c r="D33" s="96" t="s">
        <v>240</v>
      </c>
      <c r="E33" s="85" t="s">
        <v>201</v>
      </c>
      <c r="F33" s="87">
        <v>0.33333333333333331</v>
      </c>
      <c r="G33" s="85" t="s">
        <v>152</v>
      </c>
      <c r="H33" s="87">
        <v>0.375</v>
      </c>
      <c r="I33" s="88" t="s">
        <v>137</v>
      </c>
      <c r="J33" s="89"/>
      <c r="K33" s="90"/>
      <c r="L33" s="94">
        <v>0</v>
      </c>
      <c r="M33" s="91"/>
      <c r="N33" s="92">
        <f>L33-M33</f>
        <v>0</v>
      </c>
      <c r="O33" s="86"/>
      <c r="P33" s="96"/>
      <c r="Q33" s="23"/>
      <c r="R33" s="23"/>
    </row>
    <row r="34" spans="2:18" hidden="1" x14ac:dyDescent="0.25">
      <c r="B34" s="85" t="s">
        <v>47</v>
      </c>
      <c r="C34" s="86" t="str">
        <f>LOOKUP($D34,'National Air Assets DATA'!$B$2:$B$100,'National Air Assets DATA'!$F$2:$F$100)</f>
        <v>C-130 (Hercules)</v>
      </c>
      <c r="D34" s="97" t="s">
        <v>243</v>
      </c>
      <c r="E34" s="85" t="s">
        <v>153</v>
      </c>
      <c r="F34" s="87">
        <v>0.33333333333333331</v>
      </c>
      <c r="G34" s="85" t="s">
        <v>200</v>
      </c>
      <c r="H34" s="87">
        <v>0.375</v>
      </c>
      <c r="I34" s="88" t="s">
        <v>137</v>
      </c>
      <c r="J34" s="89"/>
      <c r="K34" s="90"/>
      <c r="L34" s="99">
        <v>70</v>
      </c>
      <c r="M34" s="91">
        <v>70</v>
      </c>
      <c r="N34" s="92">
        <f>L34-M34</f>
        <v>0</v>
      </c>
      <c r="O34" s="86"/>
      <c r="P34" s="96"/>
      <c r="Q34" s="23"/>
      <c r="R34" s="23"/>
    </row>
    <row r="35" spans="2:18" hidden="1" x14ac:dyDescent="0.25">
      <c r="B35" s="85" t="s">
        <v>47</v>
      </c>
      <c r="C35" s="86" t="str">
        <f>LOOKUP($D35,'National Air Assets DATA'!$B$2:$B$100,'National Air Assets DATA'!$F$2:$F$100)</f>
        <v>C-130 (Hercules)</v>
      </c>
      <c r="D35" s="97" t="s">
        <v>245</v>
      </c>
      <c r="E35" s="85" t="s">
        <v>200</v>
      </c>
      <c r="F35" s="87">
        <v>0.33333333333333331</v>
      </c>
      <c r="G35" s="85" t="s">
        <v>153</v>
      </c>
      <c r="H35" s="87">
        <v>0.375</v>
      </c>
      <c r="I35" s="88" t="s">
        <v>137</v>
      </c>
      <c r="J35" s="89"/>
      <c r="K35" s="90"/>
      <c r="L35" s="94">
        <v>0</v>
      </c>
      <c r="M35" s="91"/>
      <c r="N35" s="92">
        <f>L35-M35</f>
        <v>0</v>
      </c>
      <c r="O35" s="86"/>
      <c r="P35" s="96"/>
      <c r="Q35" s="23"/>
      <c r="R35" s="23"/>
    </row>
    <row r="36" spans="2:18" hidden="1" x14ac:dyDescent="0.25">
      <c r="B36" s="85" t="s">
        <v>159</v>
      </c>
      <c r="C36" s="86" t="str">
        <f>LOOKUP($D36,'National Air Assets DATA'!$B$2:$B$100,'National Air Assets DATA'!$F$2:$F$100)</f>
        <v>C-130 (Hercules)</v>
      </c>
      <c r="D36" s="93" t="s">
        <v>207</v>
      </c>
      <c r="E36" s="85" t="s">
        <v>153</v>
      </c>
      <c r="F36" s="87">
        <v>0.375</v>
      </c>
      <c r="G36" s="85" t="s">
        <v>201</v>
      </c>
      <c r="H36" s="87">
        <v>0.41666666666666669</v>
      </c>
      <c r="I36" s="88" t="s">
        <v>137</v>
      </c>
      <c r="J36" s="89"/>
      <c r="K36" s="90"/>
      <c r="L36" s="94">
        <v>75</v>
      </c>
      <c r="M36" s="91">
        <v>75</v>
      </c>
      <c r="N36" s="92">
        <f>L36-M36</f>
        <v>0</v>
      </c>
      <c r="O36" s="86"/>
      <c r="P36" s="95"/>
      <c r="Q36" s="23"/>
      <c r="R36" s="23"/>
    </row>
    <row r="37" spans="2:18" hidden="1" x14ac:dyDescent="0.25">
      <c r="B37" s="85" t="s">
        <v>159</v>
      </c>
      <c r="C37" s="86" t="str">
        <f>LOOKUP($D37,'National Air Assets DATA'!$B$2:$B$100,'National Air Assets DATA'!$F$2:$F$100)</f>
        <v>A321 (Airbus)</v>
      </c>
      <c r="D37" s="93" t="s">
        <v>208</v>
      </c>
      <c r="E37" s="85" t="s">
        <v>152</v>
      </c>
      <c r="F37" s="87">
        <v>0.375</v>
      </c>
      <c r="G37" s="85" t="s">
        <v>201</v>
      </c>
      <c r="H37" s="87">
        <v>0.41666666666666669</v>
      </c>
      <c r="I37" s="88" t="s">
        <v>137</v>
      </c>
      <c r="J37" s="89"/>
      <c r="K37" s="90"/>
      <c r="L37" s="94">
        <v>140</v>
      </c>
      <c r="M37" s="91">
        <v>140</v>
      </c>
      <c r="N37" s="92">
        <f>L37-M37</f>
        <v>0</v>
      </c>
      <c r="O37" s="86" t="s">
        <v>281</v>
      </c>
      <c r="P37" s="95"/>
      <c r="Q37" s="23"/>
      <c r="R37" s="23"/>
    </row>
    <row r="38" spans="2:18" hidden="1" x14ac:dyDescent="0.25">
      <c r="B38" s="85" t="s">
        <v>160</v>
      </c>
      <c r="C38" s="86" t="s">
        <v>174</v>
      </c>
      <c r="D38" s="95" t="s">
        <v>209</v>
      </c>
      <c r="E38" s="85" t="s">
        <v>153</v>
      </c>
      <c r="F38" s="87">
        <v>0.375</v>
      </c>
      <c r="G38" s="85" t="s">
        <v>200</v>
      </c>
      <c r="H38" s="87">
        <v>0.41666666666666669</v>
      </c>
      <c r="I38" s="88" t="s">
        <v>137</v>
      </c>
      <c r="J38" s="89"/>
      <c r="K38" s="90"/>
      <c r="L38" s="94">
        <v>90</v>
      </c>
      <c r="M38" s="91">
        <v>90</v>
      </c>
      <c r="N38" s="92">
        <f>L38-M38</f>
        <v>0</v>
      </c>
      <c r="O38" s="86"/>
      <c r="P38" s="95"/>
      <c r="Q38" s="23"/>
      <c r="R38" s="23"/>
    </row>
    <row r="39" spans="2:18" hidden="1" x14ac:dyDescent="0.25">
      <c r="B39" s="85" t="s">
        <v>162</v>
      </c>
      <c r="C39" s="86" t="str">
        <f>LOOKUP($D39,'National Air Assets DATA'!$B$2:$B$100,'National Air Assets DATA'!$F$2:$F$100)</f>
        <v>C-177 (Globemaster)</v>
      </c>
      <c r="D39" s="95" t="s">
        <v>212</v>
      </c>
      <c r="E39" s="85" t="s">
        <v>153</v>
      </c>
      <c r="F39" s="87">
        <v>0.375</v>
      </c>
      <c r="G39" s="85" t="s">
        <v>201</v>
      </c>
      <c r="H39" s="87">
        <v>0.41666666666666669</v>
      </c>
      <c r="I39" s="88" t="s">
        <v>137</v>
      </c>
      <c r="J39" s="89"/>
      <c r="K39" s="90"/>
      <c r="L39" s="94">
        <v>160</v>
      </c>
      <c r="M39" s="91">
        <v>90</v>
      </c>
      <c r="N39" s="92">
        <f>L39-M39</f>
        <v>70</v>
      </c>
      <c r="O39" s="86"/>
      <c r="P39" s="95"/>
      <c r="Q39" s="23"/>
      <c r="R39" s="23"/>
    </row>
    <row r="40" spans="2:18" hidden="1" x14ac:dyDescent="0.25">
      <c r="B40" s="85" t="s">
        <v>169</v>
      </c>
      <c r="C40" s="86" t="str">
        <f>LOOKUP($D40,'National Air Assets DATA'!$B$2:$B$100,'National Air Assets DATA'!$F$2:$F$100)</f>
        <v>C-130 (Hercules)</v>
      </c>
      <c r="D40" s="97" t="s">
        <v>217</v>
      </c>
      <c r="E40" s="85" t="s">
        <v>200</v>
      </c>
      <c r="F40" s="87">
        <v>0.375</v>
      </c>
      <c r="G40" s="85" t="s">
        <v>152</v>
      </c>
      <c r="H40" s="87">
        <v>0.41666666666666669</v>
      </c>
      <c r="I40" s="88" t="s">
        <v>137</v>
      </c>
      <c r="J40" s="89"/>
      <c r="K40" s="90"/>
      <c r="L40" s="94">
        <v>0</v>
      </c>
      <c r="M40" s="91"/>
      <c r="N40" s="92">
        <f>L40-M40</f>
        <v>0</v>
      </c>
      <c r="O40" s="86"/>
      <c r="P40" s="95"/>
      <c r="Q40" s="23"/>
      <c r="R40" s="23"/>
    </row>
    <row r="41" spans="2:18" x14ac:dyDescent="0.25">
      <c r="B41" s="85" t="s">
        <v>53</v>
      </c>
      <c r="C41" s="86" t="str">
        <f>LOOKUP($D41,'National Air Assets DATA'!$B$2:$B$100,'National Air Assets DATA'!$F$2:$F$100)</f>
        <v>AW-139 (AgustaWestland)</v>
      </c>
      <c r="D41" s="98" t="s">
        <v>219</v>
      </c>
      <c r="E41" s="85" t="s">
        <v>201</v>
      </c>
      <c r="F41" s="87">
        <v>0.375</v>
      </c>
      <c r="G41" s="85" t="s">
        <v>152</v>
      </c>
      <c r="H41" s="87">
        <v>0.41666666666666669</v>
      </c>
      <c r="I41" s="88" t="s">
        <v>137</v>
      </c>
      <c r="J41" s="89"/>
      <c r="K41" s="90"/>
      <c r="L41" s="94">
        <v>0</v>
      </c>
      <c r="M41" s="91"/>
      <c r="N41" s="92">
        <f>L41-M41</f>
        <v>0</v>
      </c>
      <c r="O41" s="86"/>
      <c r="P41" s="93"/>
      <c r="Q41" s="23"/>
      <c r="R41" s="23"/>
    </row>
    <row r="42" spans="2:18" x14ac:dyDescent="0.25">
      <c r="B42" s="85" t="s">
        <v>53</v>
      </c>
      <c r="C42" s="86" t="str">
        <f>LOOKUP($D42,'National Air Assets DATA'!$B$2:$B$100,'National Air Assets DATA'!$F$2:$F$100)</f>
        <v>C-130 (Hercules)</v>
      </c>
      <c r="D42" s="98" t="s">
        <v>221</v>
      </c>
      <c r="E42" s="85" t="s">
        <v>153</v>
      </c>
      <c r="F42" s="87">
        <v>0.375</v>
      </c>
      <c r="G42" s="85" t="s">
        <v>200</v>
      </c>
      <c r="H42" s="87">
        <v>0.41666666666666669</v>
      </c>
      <c r="I42" s="88" t="s">
        <v>137</v>
      </c>
      <c r="J42" s="89"/>
      <c r="K42" s="90"/>
      <c r="L42" s="101">
        <v>120</v>
      </c>
      <c r="M42" s="91">
        <v>120</v>
      </c>
      <c r="N42" s="92">
        <f>L42-M42</f>
        <v>0</v>
      </c>
      <c r="O42" s="86" t="s">
        <v>283</v>
      </c>
      <c r="P42" s="93"/>
      <c r="Q42" s="23"/>
      <c r="R42" s="23"/>
    </row>
    <row r="43" spans="2:18" hidden="1" x14ac:dyDescent="0.25">
      <c r="B43" s="85" t="s">
        <v>167</v>
      </c>
      <c r="C43" s="86" t="str">
        <f>LOOKUP($D43,'National Air Assets DATA'!$B$2:$B$100,'National Air Assets DATA'!$F$2:$F$100)</f>
        <v>C-130 (Hercules)</v>
      </c>
      <c r="D43" s="100" t="s">
        <v>231</v>
      </c>
      <c r="E43" s="85" t="s">
        <v>201</v>
      </c>
      <c r="F43" s="87">
        <v>0.375</v>
      </c>
      <c r="G43" s="85" t="s">
        <v>153</v>
      </c>
      <c r="H43" s="87">
        <v>0.41666666666666669</v>
      </c>
      <c r="I43" s="88" t="s">
        <v>137</v>
      </c>
      <c r="J43" s="89"/>
      <c r="K43" s="90"/>
      <c r="L43" s="94">
        <v>0</v>
      </c>
      <c r="M43" s="91"/>
      <c r="N43" s="92">
        <f>L43-M43</f>
        <v>0</v>
      </c>
      <c r="O43" s="86"/>
      <c r="P43" s="96"/>
    </row>
    <row r="44" spans="2:18" hidden="1" x14ac:dyDescent="0.25">
      <c r="B44" s="85" t="s">
        <v>170</v>
      </c>
      <c r="C44" s="86" t="str">
        <f>LOOKUP($D44,'National Air Assets DATA'!$B$2:$B$100,'National Air Assets DATA'!$F$2:$F$100)</f>
        <v>A340 (Airbus)</v>
      </c>
      <c r="D44" s="96" t="s">
        <v>235</v>
      </c>
      <c r="E44" s="85" t="s">
        <v>200</v>
      </c>
      <c r="F44" s="87">
        <v>0.375</v>
      </c>
      <c r="G44" s="85" t="s">
        <v>153</v>
      </c>
      <c r="H44" s="87">
        <v>0.41666666666666669</v>
      </c>
      <c r="I44" s="88" t="s">
        <v>137</v>
      </c>
      <c r="J44" s="89"/>
      <c r="K44" s="90"/>
      <c r="L44" s="94">
        <v>0</v>
      </c>
      <c r="M44" s="91"/>
      <c r="N44" s="92">
        <f>L44-M44</f>
        <v>0</v>
      </c>
      <c r="O44" s="86"/>
      <c r="P44" s="100"/>
    </row>
    <row r="45" spans="2:18" hidden="1" x14ac:dyDescent="0.25">
      <c r="B45" s="85" t="s">
        <v>47</v>
      </c>
      <c r="C45" s="86" t="str">
        <f>LOOKUP($D45,'National Air Assets DATA'!$B$2:$B$100,'National Air Assets DATA'!$F$2:$F$100)</f>
        <v>C-130 (Hercules)</v>
      </c>
      <c r="D45" s="96" t="s">
        <v>239</v>
      </c>
      <c r="E45" s="85" t="s">
        <v>152</v>
      </c>
      <c r="F45" s="87">
        <v>0.375</v>
      </c>
      <c r="G45" s="85" t="s">
        <v>201</v>
      </c>
      <c r="H45" s="87">
        <v>0.41666666666666669</v>
      </c>
      <c r="I45" s="88" t="s">
        <v>137</v>
      </c>
      <c r="J45" s="89"/>
      <c r="K45" s="90"/>
      <c r="L45" s="99">
        <v>70</v>
      </c>
      <c r="M45" s="91">
        <v>70</v>
      </c>
      <c r="N45" s="92">
        <f>L45-M45</f>
        <v>0</v>
      </c>
      <c r="O45" s="86"/>
      <c r="P45" s="96"/>
    </row>
    <row r="46" spans="2:18" hidden="1" x14ac:dyDescent="0.25">
      <c r="B46" s="85" t="s">
        <v>47</v>
      </c>
      <c r="C46" s="86" t="str">
        <f>LOOKUP($D46,'National Air Assets DATA'!$B$2:$B$100,'National Air Assets DATA'!$F$2:$F$100)</f>
        <v>C-130 (Hercules)</v>
      </c>
      <c r="D46" s="96" t="s">
        <v>241</v>
      </c>
      <c r="E46" s="85" t="s">
        <v>201</v>
      </c>
      <c r="F46" s="87">
        <v>0.375</v>
      </c>
      <c r="G46" s="85" t="s">
        <v>152</v>
      </c>
      <c r="H46" s="87">
        <v>0.41666666666666669</v>
      </c>
      <c r="I46" s="88" t="s">
        <v>137</v>
      </c>
      <c r="J46" s="89"/>
      <c r="K46" s="90"/>
      <c r="L46" s="94">
        <v>0</v>
      </c>
      <c r="M46" s="91"/>
      <c r="N46" s="92">
        <f>L46-M46</f>
        <v>0</v>
      </c>
      <c r="O46" s="86"/>
      <c r="P46" s="96"/>
    </row>
    <row r="47" spans="2:18" hidden="1" x14ac:dyDescent="0.25">
      <c r="B47" s="85" t="s">
        <v>47</v>
      </c>
      <c r="C47" s="86" t="str">
        <f>LOOKUP($D47,'National Air Assets DATA'!$B$2:$B$100,'National Air Assets DATA'!$F$2:$F$100)</f>
        <v>C-130 (Hercules)</v>
      </c>
      <c r="D47" s="97" t="s">
        <v>244</v>
      </c>
      <c r="E47" s="85" t="s">
        <v>153</v>
      </c>
      <c r="F47" s="87">
        <v>0.375</v>
      </c>
      <c r="G47" s="85" t="s">
        <v>200</v>
      </c>
      <c r="H47" s="87">
        <v>0.41666666666666669</v>
      </c>
      <c r="I47" s="88" t="s">
        <v>137</v>
      </c>
      <c r="J47" s="89"/>
      <c r="K47" s="90"/>
      <c r="L47" s="99">
        <v>70</v>
      </c>
      <c r="M47" s="91">
        <v>70</v>
      </c>
      <c r="N47" s="92">
        <f>L47-M47</f>
        <v>0</v>
      </c>
      <c r="O47" s="86"/>
      <c r="P47" s="96"/>
    </row>
    <row r="48" spans="2:18" hidden="1" x14ac:dyDescent="0.25">
      <c r="B48" s="85" t="s">
        <v>47</v>
      </c>
      <c r="C48" s="86" t="str">
        <f>LOOKUP($D48,'National Air Assets DATA'!$B$2:$B$100,'National Air Assets DATA'!$F$2:$F$100)</f>
        <v>C-177 (Globemaster)</v>
      </c>
      <c r="D48" s="97" t="s">
        <v>246</v>
      </c>
      <c r="E48" s="85" t="s">
        <v>200</v>
      </c>
      <c r="F48" s="87">
        <v>0.375</v>
      </c>
      <c r="G48" s="85" t="s">
        <v>153</v>
      </c>
      <c r="H48" s="87">
        <v>0.41666666666666669</v>
      </c>
      <c r="I48" s="88" t="s">
        <v>137</v>
      </c>
      <c r="J48" s="89"/>
      <c r="K48" s="90"/>
      <c r="L48" s="94">
        <v>0</v>
      </c>
      <c r="M48" s="91"/>
      <c r="N48" s="92">
        <f>L48-M48</f>
        <v>0</v>
      </c>
      <c r="O48" s="86"/>
      <c r="P48" s="96"/>
    </row>
    <row r="49" spans="2:18" hidden="1" x14ac:dyDescent="0.25">
      <c r="B49" s="85" t="s">
        <v>157</v>
      </c>
      <c r="C49" s="86" t="str">
        <f>LOOKUP($D49,'National Air Assets DATA'!$B$2:$B$100,'National Air Assets DATA'!$F$2:$F$100)</f>
        <v>A321 (Airbus)</v>
      </c>
      <c r="D49" s="95" t="s">
        <v>204</v>
      </c>
      <c r="E49" s="85" t="s">
        <v>153</v>
      </c>
      <c r="F49" s="87">
        <v>0.41666666666666669</v>
      </c>
      <c r="G49" s="85" t="s">
        <v>200</v>
      </c>
      <c r="H49" s="87">
        <v>0.45833333333333331</v>
      </c>
      <c r="I49" s="88" t="s">
        <v>137</v>
      </c>
      <c r="J49" s="89"/>
      <c r="K49" s="90"/>
      <c r="L49" s="94">
        <v>120</v>
      </c>
      <c r="M49" s="91">
        <v>120</v>
      </c>
      <c r="N49" s="92">
        <f>L49-M49</f>
        <v>0</v>
      </c>
      <c r="O49" s="86"/>
      <c r="P49" s="95"/>
      <c r="Q49" s="23"/>
      <c r="R49" s="23"/>
    </row>
    <row r="50" spans="2:18" hidden="1" x14ac:dyDescent="0.25">
      <c r="B50" s="85" t="s">
        <v>158</v>
      </c>
      <c r="C50" s="86" t="str">
        <f>LOOKUP($D50,'National Air Assets DATA'!$B$2:$B$100,'National Air Assets DATA'!$F$2:$F$100)</f>
        <v>A321 (Airbus)</v>
      </c>
      <c r="D50" s="98" t="s">
        <v>205</v>
      </c>
      <c r="E50" s="85" t="s">
        <v>153</v>
      </c>
      <c r="F50" s="87">
        <v>0.41666666666666669</v>
      </c>
      <c r="G50" s="85" t="s">
        <v>201</v>
      </c>
      <c r="H50" s="87">
        <v>0.45833333333333331</v>
      </c>
      <c r="I50" s="88" t="s">
        <v>137</v>
      </c>
      <c r="J50" s="89"/>
      <c r="K50" s="90"/>
      <c r="L50" s="99">
        <v>60</v>
      </c>
      <c r="M50" s="91">
        <v>60</v>
      </c>
      <c r="N50" s="92">
        <f>L50-M50</f>
        <v>0</v>
      </c>
      <c r="O50" s="86"/>
      <c r="P50" s="95"/>
      <c r="Q50" s="23"/>
      <c r="R50" s="23"/>
    </row>
    <row r="51" spans="2:18" hidden="1" x14ac:dyDescent="0.25">
      <c r="B51" s="85" t="s">
        <v>165</v>
      </c>
      <c r="C51" s="86" t="s">
        <v>254</v>
      </c>
      <c r="D51" s="95" t="s">
        <v>213</v>
      </c>
      <c r="E51" s="85" t="s">
        <v>152</v>
      </c>
      <c r="F51" s="87">
        <v>0.375</v>
      </c>
      <c r="G51" s="85" t="s">
        <v>201</v>
      </c>
      <c r="H51" s="87">
        <v>0.41666666666666669</v>
      </c>
      <c r="I51" s="88" t="s">
        <v>137</v>
      </c>
      <c r="J51" s="89"/>
      <c r="K51" s="90"/>
      <c r="L51" s="94">
        <v>80</v>
      </c>
      <c r="M51" s="91">
        <v>80</v>
      </c>
      <c r="N51" s="92">
        <f>L51-M51</f>
        <v>0</v>
      </c>
      <c r="O51" s="86" t="s">
        <v>282</v>
      </c>
      <c r="P51" s="95"/>
      <c r="Q51" s="23"/>
      <c r="R51" s="23"/>
    </row>
    <row r="52" spans="2:18" hidden="1" x14ac:dyDescent="0.25">
      <c r="B52" s="85" t="s">
        <v>169</v>
      </c>
      <c r="C52" s="86" t="str">
        <f>LOOKUP($D52,'National Air Assets DATA'!$B$2:$B$100,'National Air Assets DATA'!$F$2:$F$100)</f>
        <v>C-130 (Hercules)</v>
      </c>
      <c r="D52" s="97" t="s">
        <v>216</v>
      </c>
      <c r="E52" s="85" t="s">
        <v>153</v>
      </c>
      <c r="F52" s="87">
        <v>0.41666666666666669</v>
      </c>
      <c r="G52" s="85" t="s">
        <v>201</v>
      </c>
      <c r="H52" s="87">
        <v>0.45833333333333331</v>
      </c>
      <c r="I52" s="88" t="s">
        <v>137</v>
      </c>
      <c r="J52" s="89"/>
      <c r="K52" s="90"/>
      <c r="L52" s="94">
        <v>70</v>
      </c>
      <c r="M52" s="91">
        <v>70</v>
      </c>
      <c r="N52" s="92">
        <f>L52-M52</f>
        <v>0</v>
      </c>
      <c r="O52" s="86"/>
      <c r="P52" s="95"/>
      <c r="Q52" s="23"/>
      <c r="R52" s="23"/>
    </row>
    <row r="53" spans="2:18" hidden="1" x14ac:dyDescent="0.25">
      <c r="B53" s="85" t="s">
        <v>171</v>
      </c>
      <c r="C53" s="86" t="str">
        <f>LOOKUP($D53,'National Air Assets DATA'!$B$2:$B$100,'National Air Assets DATA'!$F$2:$F$100)</f>
        <v>C-130 (Hercules)</v>
      </c>
      <c r="D53" s="96" t="s">
        <v>224</v>
      </c>
      <c r="E53" s="85" t="s">
        <v>153</v>
      </c>
      <c r="F53" s="87">
        <v>0.41666666666666669</v>
      </c>
      <c r="G53" s="85" t="s">
        <v>200</v>
      </c>
      <c r="H53" s="87">
        <v>0.45833333333333331</v>
      </c>
      <c r="I53" s="88" t="s">
        <v>137</v>
      </c>
      <c r="J53" s="89"/>
      <c r="K53" s="90"/>
      <c r="L53" s="99">
        <v>90</v>
      </c>
      <c r="M53" s="91">
        <v>90</v>
      </c>
      <c r="N53" s="92">
        <f>L53-M53</f>
        <v>0</v>
      </c>
      <c r="O53" s="86"/>
      <c r="P53" s="96"/>
      <c r="Q53" s="23"/>
      <c r="R53" s="23"/>
    </row>
    <row r="54" spans="2:18" hidden="1" x14ac:dyDescent="0.25">
      <c r="B54" s="85" t="s">
        <v>166</v>
      </c>
      <c r="C54" s="86" t="s">
        <v>279</v>
      </c>
      <c r="D54" s="95" t="s">
        <v>232</v>
      </c>
      <c r="E54" s="85" t="s">
        <v>201</v>
      </c>
      <c r="F54" s="87">
        <v>0.41666666666666669</v>
      </c>
      <c r="G54" s="85" t="s">
        <v>153</v>
      </c>
      <c r="H54" s="87">
        <v>0.45833333333333331</v>
      </c>
      <c r="I54" s="88" t="s">
        <v>137</v>
      </c>
      <c r="J54" s="89"/>
      <c r="K54" s="90"/>
      <c r="L54" s="94">
        <v>0</v>
      </c>
      <c r="M54" s="91"/>
      <c r="N54" s="92">
        <f>L54-M54</f>
        <v>0</v>
      </c>
      <c r="O54" s="86"/>
      <c r="P54" s="95"/>
      <c r="Q54" s="23"/>
      <c r="R54" s="23"/>
    </row>
    <row r="55" spans="2:18" hidden="1" x14ac:dyDescent="0.25">
      <c r="B55" s="85" t="s">
        <v>170</v>
      </c>
      <c r="C55" s="86" t="str">
        <f>LOOKUP($D55,'National Air Assets DATA'!$B$2:$B$100,'National Air Assets DATA'!$F$2:$F$100)</f>
        <v>C-177 (Globemaster)</v>
      </c>
      <c r="D55" s="96" t="s">
        <v>234</v>
      </c>
      <c r="E55" s="85" t="s">
        <v>152</v>
      </c>
      <c r="F55" s="87">
        <v>0.41666666666666669</v>
      </c>
      <c r="G55" s="85" t="s">
        <v>201</v>
      </c>
      <c r="H55" s="87">
        <v>0.45833333333333331</v>
      </c>
      <c r="I55" s="88" t="s">
        <v>137</v>
      </c>
      <c r="J55" s="89"/>
      <c r="K55" s="90"/>
      <c r="L55" s="99">
        <v>90</v>
      </c>
      <c r="M55" s="91">
        <v>50</v>
      </c>
      <c r="N55" s="92">
        <f>L55-M55</f>
        <v>40</v>
      </c>
      <c r="O55" s="86"/>
      <c r="P55" s="100"/>
      <c r="Q55" s="23"/>
      <c r="R55" s="23"/>
    </row>
    <row r="56" spans="2:18" hidden="1" x14ac:dyDescent="0.25">
      <c r="B56" s="85" t="s">
        <v>47</v>
      </c>
      <c r="C56" s="86" t="str">
        <f>LOOKUP($D56,'National Air Assets DATA'!$B$2:$B$100,'National Air Assets DATA'!$F$2:$F$100)</f>
        <v>C-130 (Hercules)</v>
      </c>
      <c r="D56" s="96" t="s">
        <v>240</v>
      </c>
      <c r="E56" s="85" t="s">
        <v>152</v>
      </c>
      <c r="F56" s="87">
        <v>0.41666666666666669</v>
      </c>
      <c r="G56" s="85" t="s">
        <v>201</v>
      </c>
      <c r="H56" s="87">
        <v>0.45833333333333331</v>
      </c>
      <c r="I56" s="88" t="s">
        <v>137</v>
      </c>
      <c r="J56" s="89"/>
      <c r="K56" s="90"/>
      <c r="L56" s="99">
        <v>70</v>
      </c>
      <c r="M56" s="91">
        <v>70</v>
      </c>
      <c r="N56" s="92">
        <f>L56-M56</f>
        <v>0</v>
      </c>
      <c r="O56" s="86"/>
      <c r="P56" s="96"/>
      <c r="Q56" s="23"/>
      <c r="R56" s="23"/>
    </row>
    <row r="57" spans="2:18" hidden="1" x14ac:dyDescent="0.25">
      <c r="B57" s="85" t="s">
        <v>47</v>
      </c>
      <c r="C57" s="86" t="str">
        <f>LOOKUP($D57,'National Air Assets DATA'!$B$2:$B$100,'National Air Assets DATA'!$F$2:$F$100)</f>
        <v>C-130 (Hercules)</v>
      </c>
      <c r="D57" s="97" t="s">
        <v>242</v>
      </c>
      <c r="E57" s="85" t="s">
        <v>201</v>
      </c>
      <c r="F57" s="87">
        <v>0.41666666666666669</v>
      </c>
      <c r="G57" s="85" t="s">
        <v>152</v>
      </c>
      <c r="H57" s="87">
        <v>0.45833333333333331</v>
      </c>
      <c r="I57" s="88" t="s">
        <v>137</v>
      </c>
      <c r="J57" s="89"/>
      <c r="K57" s="90"/>
      <c r="L57" s="94">
        <v>0</v>
      </c>
      <c r="M57" s="91"/>
      <c r="N57" s="92">
        <f>L57-M57</f>
        <v>0</v>
      </c>
      <c r="O57" s="86"/>
      <c r="P57" s="96"/>
      <c r="Q57" s="23"/>
      <c r="R57" s="23"/>
    </row>
    <row r="58" spans="2:18" hidden="1" x14ac:dyDescent="0.25">
      <c r="B58" s="85" t="s">
        <v>47</v>
      </c>
      <c r="C58" s="86" t="str">
        <f>LOOKUP($D58,'National Air Assets DATA'!$B$2:$B$100,'National Air Assets DATA'!$F$2:$F$100)</f>
        <v>C-130 (Hercules)</v>
      </c>
      <c r="D58" s="97" t="s">
        <v>245</v>
      </c>
      <c r="E58" s="85" t="s">
        <v>153</v>
      </c>
      <c r="F58" s="87">
        <v>0.41666666666666669</v>
      </c>
      <c r="G58" s="85" t="s">
        <v>200</v>
      </c>
      <c r="H58" s="87">
        <v>0.45833333333333331</v>
      </c>
      <c r="I58" s="88" t="s">
        <v>137</v>
      </c>
      <c r="J58" s="89"/>
      <c r="K58" s="90"/>
      <c r="L58" s="99">
        <v>70</v>
      </c>
      <c r="M58" s="91">
        <v>70</v>
      </c>
      <c r="N58" s="92">
        <f>L58-M58</f>
        <v>0</v>
      </c>
      <c r="O58" s="86"/>
      <c r="P58" s="96"/>
      <c r="Q58" s="23"/>
      <c r="R58" s="23"/>
    </row>
    <row r="59" spans="2:18" hidden="1" x14ac:dyDescent="0.25">
      <c r="B59" s="85" t="s">
        <v>169</v>
      </c>
      <c r="C59" s="86" t="str">
        <f>LOOKUP($D59,'National Air Assets DATA'!$B$2:$B$100,'National Air Assets DATA'!$F$2:$F$100)</f>
        <v>C-130 (Hercules)</v>
      </c>
      <c r="D59" s="97" t="s">
        <v>217</v>
      </c>
      <c r="E59" s="85" t="s">
        <v>152</v>
      </c>
      <c r="F59" s="87">
        <v>0.45833333333333331</v>
      </c>
      <c r="G59" s="85" t="s">
        <v>201</v>
      </c>
      <c r="H59" s="87">
        <v>0.5</v>
      </c>
      <c r="I59" s="88" t="s">
        <v>137</v>
      </c>
      <c r="J59" s="89"/>
      <c r="K59" s="90"/>
      <c r="L59" s="94">
        <v>70</v>
      </c>
      <c r="M59" s="91">
        <v>20</v>
      </c>
      <c r="N59" s="92">
        <f>L59-M59</f>
        <v>50</v>
      </c>
      <c r="O59" s="86"/>
      <c r="P59" s="95"/>
      <c r="Q59" s="23"/>
      <c r="R59" s="23"/>
    </row>
    <row r="60" spans="2:18" hidden="1" x14ac:dyDescent="0.25">
      <c r="B60" s="85" t="s">
        <v>164</v>
      </c>
      <c r="C60" s="86" t="str">
        <f>LOOKUP($D60,'National Air Assets DATA'!$B$2:$B$100,'National Air Assets DATA'!$F$2:$F$100)</f>
        <v>C-130 (Hercules)</v>
      </c>
      <c r="D60" s="96" t="s">
        <v>218</v>
      </c>
      <c r="E60" s="85" t="s">
        <v>201</v>
      </c>
      <c r="F60" s="87">
        <v>0.45833333333333331</v>
      </c>
      <c r="G60" s="85" t="s">
        <v>153</v>
      </c>
      <c r="H60" s="87">
        <v>0.5</v>
      </c>
      <c r="I60" s="88" t="s">
        <v>137</v>
      </c>
      <c r="J60" s="89"/>
      <c r="K60" s="90"/>
      <c r="L60" s="94">
        <v>0</v>
      </c>
      <c r="M60" s="91"/>
      <c r="N60" s="92">
        <f>L60-M60</f>
        <v>0</v>
      </c>
      <c r="O60" s="86"/>
      <c r="P60" s="96"/>
      <c r="Q60" s="23"/>
      <c r="R60" s="23"/>
    </row>
    <row r="61" spans="2:18" x14ac:dyDescent="0.25">
      <c r="B61" s="85" t="s">
        <v>53</v>
      </c>
      <c r="C61" s="86" t="str">
        <f>LOOKUP($D61,'National Air Assets DATA'!$B$2:$B$100,'National Air Assets DATA'!$F$2:$F$100)</f>
        <v>AW-139 (AgustaWestland)</v>
      </c>
      <c r="D61" s="98" t="s">
        <v>219</v>
      </c>
      <c r="E61" s="85" t="s">
        <v>152</v>
      </c>
      <c r="F61" s="87">
        <v>0.45833333333333331</v>
      </c>
      <c r="G61" s="85" t="s">
        <v>201</v>
      </c>
      <c r="H61" s="87">
        <v>0.5</v>
      </c>
      <c r="I61" s="88" t="s">
        <v>137</v>
      </c>
      <c r="J61" s="89"/>
      <c r="K61" s="90"/>
      <c r="L61" s="101">
        <v>90</v>
      </c>
      <c r="M61" s="91">
        <v>90</v>
      </c>
      <c r="N61" s="92">
        <f>L61-M61</f>
        <v>0</v>
      </c>
      <c r="O61" s="86"/>
      <c r="P61" s="93"/>
      <c r="Q61" s="23"/>
      <c r="R61" s="23"/>
    </row>
    <row r="62" spans="2:18" hidden="1" x14ac:dyDescent="0.25">
      <c r="B62" s="85" t="s">
        <v>167</v>
      </c>
      <c r="C62" s="86" t="str">
        <f>LOOKUP($D62,'National Air Assets DATA'!$B$2:$B$100,'National Air Assets DATA'!$F$2:$F$100)</f>
        <v>C-130 (Hercules)</v>
      </c>
      <c r="D62" s="100" t="s">
        <v>231</v>
      </c>
      <c r="E62" s="85" t="s">
        <v>153</v>
      </c>
      <c r="F62" s="87">
        <v>0.45833333333333331</v>
      </c>
      <c r="G62" s="85" t="s">
        <v>200</v>
      </c>
      <c r="H62" s="87">
        <v>0.5</v>
      </c>
      <c r="I62" s="88" t="s">
        <v>137</v>
      </c>
      <c r="J62" s="89"/>
      <c r="K62" s="90"/>
      <c r="L62" s="101">
        <v>90</v>
      </c>
      <c r="M62" s="91">
        <v>50</v>
      </c>
      <c r="N62" s="92">
        <f>L62-M62</f>
        <v>40</v>
      </c>
      <c r="O62" s="86"/>
      <c r="P62" s="96"/>
      <c r="Q62" s="23"/>
      <c r="R62" s="23"/>
    </row>
    <row r="63" spans="2:18" hidden="1" x14ac:dyDescent="0.25">
      <c r="B63" s="85" t="s">
        <v>170</v>
      </c>
      <c r="C63" s="86" t="str">
        <f>LOOKUP($D63,'National Air Assets DATA'!$B$2:$B$100,'National Air Assets DATA'!$F$2:$F$100)</f>
        <v>A340 (Airbus)</v>
      </c>
      <c r="D63" s="96" t="s">
        <v>235</v>
      </c>
      <c r="E63" s="85" t="s">
        <v>153</v>
      </c>
      <c r="F63" s="87">
        <v>0.45833333333333331</v>
      </c>
      <c r="G63" s="85"/>
      <c r="H63" s="87"/>
      <c r="I63" s="88" t="s">
        <v>137</v>
      </c>
      <c r="J63" s="89"/>
      <c r="K63" s="90"/>
      <c r="L63" s="99">
        <v>150</v>
      </c>
      <c r="M63" s="91">
        <v>150</v>
      </c>
      <c r="N63" s="92">
        <f>L63-M63</f>
        <v>0</v>
      </c>
      <c r="O63" s="86"/>
      <c r="P63" s="100"/>
      <c r="Q63" s="23"/>
      <c r="R63" s="23"/>
    </row>
    <row r="64" spans="2:18" hidden="1" x14ac:dyDescent="0.25">
      <c r="B64" s="85" t="s">
        <v>47</v>
      </c>
      <c r="C64" s="86" t="str">
        <f>LOOKUP($D64,'National Air Assets DATA'!$B$2:$B$100,'National Air Assets DATA'!$F$2:$F$100)</f>
        <v>C-130 (Hercules)</v>
      </c>
      <c r="D64" s="96" t="s">
        <v>239</v>
      </c>
      <c r="E64" s="85" t="s">
        <v>201</v>
      </c>
      <c r="F64" s="87">
        <v>0.45833333333333331</v>
      </c>
      <c r="G64" s="85"/>
      <c r="H64" s="87"/>
      <c r="I64" s="88" t="s">
        <v>137</v>
      </c>
      <c r="J64" s="89"/>
      <c r="K64" s="90"/>
      <c r="L64" s="94">
        <v>0</v>
      </c>
      <c r="M64" s="91"/>
      <c r="N64" s="92">
        <f>L64-M64</f>
        <v>0</v>
      </c>
      <c r="O64" s="86"/>
      <c r="P64" s="96"/>
      <c r="Q64" s="23"/>
      <c r="R64" s="23"/>
    </row>
    <row r="65" spans="2:18" hidden="1" x14ac:dyDescent="0.25">
      <c r="B65" s="85" t="s">
        <v>47</v>
      </c>
      <c r="C65" s="86" t="str">
        <f>LOOKUP($D65,'National Air Assets DATA'!$B$2:$B$100,'National Air Assets DATA'!$F$2:$F$100)</f>
        <v>C-130 (Hercules)</v>
      </c>
      <c r="D65" s="96" t="s">
        <v>241</v>
      </c>
      <c r="E65" s="85" t="s">
        <v>152</v>
      </c>
      <c r="F65" s="87">
        <v>0.45833333333333331</v>
      </c>
      <c r="G65" s="85" t="s">
        <v>201</v>
      </c>
      <c r="H65" s="87">
        <v>0.5</v>
      </c>
      <c r="I65" s="88" t="s">
        <v>137</v>
      </c>
      <c r="J65" s="89"/>
      <c r="K65" s="90"/>
      <c r="L65" s="99">
        <v>70</v>
      </c>
      <c r="M65" s="91">
        <v>70</v>
      </c>
      <c r="N65" s="92">
        <f>L65-M65</f>
        <v>0</v>
      </c>
      <c r="O65" s="86"/>
      <c r="P65" s="96"/>
      <c r="Q65" s="23"/>
      <c r="R65" s="23"/>
    </row>
    <row r="66" spans="2:18" hidden="1" x14ac:dyDescent="0.25">
      <c r="B66" s="85" t="s">
        <v>47</v>
      </c>
      <c r="C66" s="86" t="str">
        <f>LOOKUP($D66,'National Air Assets DATA'!$B$2:$B$100,'National Air Assets DATA'!$F$2:$F$100)</f>
        <v>C-130 (Hercules)</v>
      </c>
      <c r="D66" s="97" t="s">
        <v>243</v>
      </c>
      <c r="E66" s="85" t="s">
        <v>200</v>
      </c>
      <c r="F66" s="87">
        <v>0.45833333333333331</v>
      </c>
      <c r="G66" s="85" t="s">
        <v>153</v>
      </c>
      <c r="H66" s="87">
        <v>0.5</v>
      </c>
      <c r="I66" s="88" t="s">
        <v>137</v>
      </c>
      <c r="J66" s="89"/>
      <c r="K66" s="90"/>
      <c r="L66" s="94">
        <v>0</v>
      </c>
      <c r="M66" s="91"/>
      <c r="N66" s="92">
        <f>L66-M66</f>
        <v>0</v>
      </c>
      <c r="O66" s="86"/>
      <c r="P66" s="96"/>
      <c r="Q66" s="23"/>
      <c r="R66" s="23"/>
    </row>
    <row r="67" spans="2:18" hidden="1" x14ac:dyDescent="0.25">
      <c r="B67" s="85" t="s">
        <v>47</v>
      </c>
      <c r="C67" s="86" t="str">
        <f>LOOKUP($D67,'National Air Assets DATA'!$B$2:$B$100,'National Air Assets DATA'!$F$2:$F$100)</f>
        <v>C-177 (Globemaster)</v>
      </c>
      <c r="D67" s="97" t="s">
        <v>246</v>
      </c>
      <c r="E67" s="85" t="s">
        <v>153</v>
      </c>
      <c r="F67" s="87">
        <v>0.45833333333333331</v>
      </c>
      <c r="G67" s="85" t="s">
        <v>200</v>
      </c>
      <c r="H67" s="87">
        <v>0.5</v>
      </c>
      <c r="I67" s="88" t="s">
        <v>137</v>
      </c>
      <c r="J67" s="89"/>
      <c r="K67" s="90"/>
      <c r="L67" s="99">
        <v>120</v>
      </c>
      <c r="M67" s="91">
        <v>120</v>
      </c>
      <c r="N67" s="92">
        <f>L67-M67</f>
        <v>0</v>
      </c>
      <c r="O67" s="86"/>
      <c r="P67" s="96"/>
    </row>
    <row r="68" spans="2:18" hidden="1" x14ac:dyDescent="0.25">
      <c r="B68" s="85" t="s">
        <v>159</v>
      </c>
      <c r="C68" s="86" t="str">
        <f>LOOKUP($D68,'National Air Assets DATA'!$B$2:$B$100,'National Air Assets DATA'!$F$2:$F$100)</f>
        <v>C-130 (Hercules)</v>
      </c>
      <c r="D68" s="93" t="s">
        <v>207</v>
      </c>
      <c r="E68" s="85" t="s">
        <v>201</v>
      </c>
      <c r="F68" s="87">
        <v>0.5</v>
      </c>
      <c r="G68" s="85" t="s">
        <v>153</v>
      </c>
      <c r="H68" s="87">
        <v>0.54166666666666663</v>
      </c>
      <c r="I68" s="88" t="s">
        <v>137</v>
      </c>
      <c r="J68" s="89"/>
      <c r="K68" s="90"/>
      <c r="L68" s="94">
        <v>0</v>
      </c>
      <c r="M68" s="91"/>
      <c r="N68" s="92">
        <f>L68-M68</f>
        <v>0</v>
      </c>
      <c r="O68" s="86"/>
      <c r="P68" s="95"/>
    </row>
    <row r="69" spans="2:18" hidden="1" x14ac:dyDescent="0.25">
      <c r="B69" s="85" t="s">
        <v>162</v>
      </c>
      <c r="C69" s="86" t="str">
        <f>LOOKUP($D69,'National Air Assets DATA'!$B$2:$B$100,'National Air Assets DATA'!$F$2:$F$100)</f>
        <v>C-177 (Globemaster)</v>
      </c>
      <c r="D69" s="95" t="s">
        <v>212</v>
      </c>
      <c r="E69" s="85" t="s">
        <v>201</v>
      </c>
      <c r="F69" s="87">
        <v>0.5</v>
      </c>
      <c r="G69" s="85" t="s">
        <v>153</v>
      </c>
      <c r="H69" s="87">
        <v>0.54166666666666663</v>
      </c>
      <c r="I69" s="88" t="s">
        <v>137</v>
      </c>
      <c r="J69" s="89"/>
      <c r="K69" s="90"/>
      <c r="L69" s="94">
        <v>0</v>
      </c>
      <c r="M69" s="91"/>
      <c r="N69" s="92">
        <f>L69-M69</f>
        <v>0</v>
      </c>
      <c r="O69" s="86"/>
      <c r="P69" s="95"/>
    </row>
    <row r="70" spans="2:18" x14ac:dyDescent="0.25">
      <c r="B70" s="85" t="s">
        <v>53</v>
      </c>
      <c r="C70" s="86" t="str">
        <f>LOOKUP($D70,'National Air Assets DATA'!$B$2:$B$100,'National Air Assets DATA'!$F$2:$F$100)</f>
        <v>C-130 (Hercules)</v>
      </c>
      <c r="D70" s="98" t="s">
        <v>221</v>
      </c>
      <c r="E70" s="85" t="s">
        <v>200</v>
      </c>
      <c r="F70" s="87">
        <v>0.5</v>
      </c>
      <c r="G70" s="85" t="s">
        <v>153</v>
      </c>
      <c r="H70" s="87">
        <v>0.54166666666666663</v>
      </c>
      <c r="I70" s="88" t="s">
        <v>137</v>
      </c>
      <c r="J70" s="89"/>
      <c r="K70" s="90"/>
      <c r="L70" s="94">
        <v>0</v>
      </c>
      <c r="M70" s="91"/>
      <c r="N70" s="92">
        <f>L70-M70</f>
        <v>0</v>
      </c>
      <c r="O70" s="86"/>
      <c r="P70" s="93"/>
    </row>
    <row r="71" spans="2:18" hidden="1" x14ac:dyDescent="0.25">
      <c r="B71" s="85" t="s">
        <v>166</v>
      </c>
      <c r="C71" s="86" t="s">
        <v>279</v>
      </c>
      <c r="D71" s="95" t="s">
        <v>232</v>
      </c>
      <c r="E71" s="85" t="s">
        <v>153</v>
      </c>
      <c r="F71" s="87">
        <v>0.5</v>
      </c>
      <c r="G71" s="85" t="s">
        <v>201</v>
      </c>
      <c r="H71" s="87">
        <v>0.54166666666666663</v>
      </c>
      <c r="I71" s="88" t="s">
        <v>137</v>
      </c>
      <c r="J71" s="89"/>
      <c r="K71" s="90"/>
      <c r="L71" s="94">
        <v>120</v>
      </c>
      <c r="M71" s="91">
        <v>120</v>
      </c>
      <c r="N71" s="92">
        <f>L71-M71</f>
        <v>0</v>
      </c>
      <c r="O71" s="86"/>
      <c r="P71" s="95"/>
      <c r="Q71" s="23"/>
      <c r="R71" s="23"/>
    </row>
    <row r="72" spans="2:18" hidden="1" x14ac:dyDescent="0.25">
      <c r="B72" s="85" t="s">
        <v>47</v>
      </c>
      <c r="C72" s="86" t="str">
        <f>LOOKUP($D72,'National Air Assets DATA'!$B$2:$B$100,'National Air Assets DATA'!$F$2:$F$100)</f>
        <v>C-130 (Hercules)</v>
      </c>
      <c r="D72" s="97" t="s">
        <v>242</v>
      </c>
      <c r="E72" s="85" t="s">
        <v>152</v>
      </c>
      <c r="F72" s="87">
        <v>0.5</v>
      </c>
      <c r="G72" s="85" t="s">
        <v>201</v>
      </c>
      <c r="H72" s="87">
        <v>0.54166666666666663</v>
      </c>
      <c r="I72" s="88" t="s">
        <v>137</v>
      </c>
      <c r="J72" s="89"/>
      <c r="K72" s="90"/>
      <c r="L72" s="99">
        <v>120</v>
      </c>
      <c r="M72" s="91">
        <v>80</v>
      </c>
      <c r="N72" s="92">
        <f>L72-M72</f>
        <v>40</v>
      </c>
      <c r="O72" s="86"/>
      <c r="P72" s="96"/>
      <c r="Q72" s="23"/>
      <c r="R72" s="23"/>
    </row>
    <row r="73" spans="2:18" hidden="1" x14ac:dyDescent="0.25">
      <c r="B73" s="85" t="s">
        <v>47</v>
      </c>
      <c r="C73" s="86" t="str">
        <f>LOOKUP($D73,'National Air Assets DATA'!$B$2:$B$100,'National Air Assets DATA'!$F$2:$F$100)</f>
        <v>C-130 (Hercules)</v>
      </c>
      <c r="D73" s="97" t="s">
        <v>244</v>
      </c>
      <c r="E73" s="85" t="s">
        <v>200</v>
      </c>
      <c r="F73" s="87">
        <v>0.5</v>
      </c>
      <c r="G73" s="85" t="s">
        <v>153</v>
      </c>
      <c r="H73" s="87">
        <v>0.54166666666666663</v>
      </c>
      <c r="I73" s="88" t="s">
        <v>137</v>
      </c>
      <c r="J73" s="89"/>
      <c r="K73" s="90"/>
      <c r="L73" s="94">
        <v>0</v>
      </c>
      <c r="M73" s="91"/>
      <c r="N73" s="92">
        <f>L73-M73</f>
        <v>0</v>
      </c>
      <c r="O73" s="86"/>
      <c r="P73" s="96"/>
      <c r="Q73" s="23"/>
      <c r="R73" s="23"/>
    </row>
    <row r="74" spans="2:18" hidden="1" x14ac:dyDescent="0.25">
      <c r="B74" s="85" t="s">
        <v>158</v>
      </c>
      <c r="C74" s="86" t="s">
        <v>279</v>
      </c>
      <c r="D74" s="98" t="s">
        <v>205</v>
      </c>
      <c r="E74" s="85" t="s">
        <v>201</v>
      </c>
      <c r="F74" s="87">
        <v>0.54166666666666663</v>
      </c>
      <c r="G74" s="85" t="s">
        <v>153</v>
      </c>
      <c r="H74" s="87">
        <v>0.58333333333333337</v>
      </c>
      <c r="I74" s="88" t="s">
        <v>137</v>
      </c>
      <c r="J74" s="89"/>
      <c r="K74" s="90"/>
      <c r="L74" s="94">
        <v>0</v>
      </c>
      <c r="M74" s="91"/>
      <c r="N74" s="92">
        <f>L74-M74</f>
        <v>0</v>
      </c>
      <c r="O74" s="86"/>
      <c r="P74" s="95"/>
      <c r="Q74" s="23"/>
      <c r="R74" s="23"/>
    </row>
    <row r="75" spans="2:18" hidden="1" x14ac:dyDescent="0.25">
      <c r="B75" s="85" t="s">
        <v>160</v>
      </c>
      <c r="C75" s="86" t="s">
        <v>174</v>
      </c>
      <c r="D75" s="95" t="s">
        <v>209</v>
      </c>
      <c r="E75" s="85" t="s">
        <v>200</v>
      </c>
      <c r="F75" s="87">
        <v>0.54166666666666663</v>
      </c>
      <c r="G75" s="85" t="s">
        <v>153</v>
      </c>
      <c r="H75" s="87">
        <v>0.58333333333333337</v>
      </c>
      <c r="I75" s="88" t="s">
        <v>137</v>
      </c>
      <c r="J75" s="89"/>
      <c r="K75" s="90"/>
      <c r="L75" s="94">
        <v>0</v>
      </c>
      <c r="M75" s="91"/>
      <c r="N75" s="92">
        <f>L75-M75</f>
        <v>0</v>
      </c>
      <c r="O75" s="86"/>
      <c r="P75" s="95"/>
      <c r="Q75" s="23"/>
      <c r="R75" s="23"/>
    </row>
    <row r="76" spans="2:18" hidden="1" x14ac:dyDescent="0.25">
      <c r="B76" s="85" t="s">
        <v>169</v>
      </c>
      <c r="C76" s="86" t="str">
        <f>LOOKUP($D76,'National Air Assets DATA'!$B$2:$B$100,'National Air Assets DATA'!$F$2:$F$100)</f>
        <v>C-130 (Hercules)</v>
      </c>
      <c r="D76" s="97" t="s">
        <v>216</v>
      </c>
      <c r="E76" s="85" t="s">
        <v>201</v>
      </c>
      <c r="F76" s="87">
        <v>0.54166666666666663</v>
      </c>
      <c r="G76" s="85" t="s">
        <v>153</v>
      </c>
      <c r="H76" s="87">
        <v>0.58333333333333337</v>
      </c>
      <c r="I76" s="88" t="s">
        <v>137</v>
      </c>
      <c r="J76" s="89"/>
      <c r="K76" s="90"/>
      <c r="L76" s="94">
        <v>0</v>
      </c>
      <c r="M76" s="91"/>
      <c r="N76" s="92">
        <f>L76-M76</f>
        <v>0</v>
      </c>
      <c r="O76" s="86"/>
      <c r="P76" s="95"/>
      <c r="Q76" s="23"/>
      <c r="R76" s="23"/>
    </row>
    <row r="77" spans="2:18" hidden="1" x14ac:dyDescent="0.25">
      <c r="B77" s="85" t="s">
        <v>164</v>
      </c>
      <c r="C77" s="86" t="str">
        <f>LOOKUP($D77,'National Air Assets DATA'!$B$2:$B$100,'National Air Assets DATA'!$F$2:$F$100)</f>
        <v>C-130 (Hercules)</v>
      </c>
      <c r="D77" s="96" t="s">
        <v>218</v>
      </c>
      <c r="E77" s="85" t="s">
        <v>153</v>
      </c>
      <c r="F77" s="87">
        <v>0.54166666666666663</v>
      </c>
      <c r="G77" s="85" t="s">
        <v>201</v>
      </c>
      <c r="H77" s="87">
        <v>0.58333333333333337</v>
      </c>
      <c r="I77" s="88" t="s">
        <v>137</v>
      </c>
      <c r="J77" s="89"/>
      <c r="K77" s="90"/>
      <c r="L77" s="99">
        <v>70</v>
      </c>
      <c r="M77" s="91">
        <v>50</v>
      </c>
      <c r="N77" s="92">
        <f>L77-M77</f>
        <v>20</v>
      </c>
      <c r="O77" s="86"/>
      <c r="P77" s="96"/>
      <c r="Q77" s="23"/>
      <c r="R77" s="23"/>
    </row>
    <row r="78" spans="2:18" hidden="1" x14ac:dyDescent="0.25">
      <c r="B78" s="85" t="s">
        <v>171</v>
      </c>
      <c r="C78" s="86" t="str">
        <f>LOOKUP($D78,'National Air Assets DATA'!$B$2:$B$100,'National Air Assets DATA'!$F$2:$F$100)</f>
        <v>C-130 (Hercules)</v>
      </c>
      <c r="D78" s="96" t="s">
        <v>224</v>
      </c>
      <c r="E78" s="85" t="s">
        <v>200</v>
      </c>
      <c r="F78" s="87">
        <v>0.54166666666666663</v>
      </c>
      <c r="G78" s="85" t="s">
        <v>153</v>
      </c>
      <c r="H78" s="87">
        <v>0.58333333333333337</v>
      </c>
      <c r="I78" s="88" t="s">
        <v>137</v>
      </c>
      <c r="J78" s="89"/>
      <c r="K78" s="90"/>
      <c r="L78" s="94">
        <v>0</v>
      </c>
      <c r="M78" s="91"/>
      <c r="N78" s="92">
        <f>L78-M78</f>
        <v>0</v>
      </c>
      <c r="O78" s="86"/>
      <c r="P78" s="96"/>
      <c r="Q78" s="23"/>
      <c r="R78" s="23"/>
    </row>
    <row r="79" spans="2:18" hidden="1" x14ac:dyDescent="0.25">
      <c r="B79" s="85" t="s">
        <v>47</v>
      </c>
      <c r="C79" s="86" t="str">
        <f>LOOKUP($D79,'National Air Assets DATA'!$B$2:$B$100,'National Air Assets DATA'!$F$2:$F$100)</f>
        <v>C-130 (Hercules)</v>
      </c>
      <c r="D79" s="97" t="s">
        <v>243</v>
      </c>
      <c r="E79" s="85" t="s">
        <v>153</v>
      </c>
      <c r="F79" s="87">
        <v>0.54166666666666663</v>
      </c>
      <c r="G79" s="85" t="s">
        <v>200</v>
      </c>
      <c r="H79" s="87">
        <v>0.58333333333333337</v>
      </c>
      <c r="I79" s="88" t="s">
        <v>137</v>
      </c>
      <c r="J79" s="89"/>
      <c r="K79" s="90"/>
      <c r="L79" s="99">
        <v>70</v>
      </c>
      <c r="M79" s="91">
        <v>70</v>
      </c>
      <c r="N79" s="92">
        <f>L79-M79</f>
        <v>0</v>
      </c>
      <c r="O79" s="86"/>
      <c r="P79" s="96"/>
      <c r="Q79" s="23"/>
      <c r="R79" s="23"/>
    </row>
    <row r="80" spans="2:18" hidden="1" x14ac:dyDescent="0.25">
      <c r="B80" s="85" t="s">
        <v>47</v>
      </c>
      <c r="C80" s="86" t="str">
        <f>LOOKUP($D80,'National Air Assets DATA'!$B$2:$B$100,'National Air Assets DATA'!$F$2:$F$100)</f>
        <v>C-130 (Hercules)</v>
      </c>
      <c r="D80" s="97" t="s">
        <v>245</v>
      </c>
      <c r="E80" s="85" t="s">
        <v>200</v>
      </c>
      <c r="F80" s="87">
        <v>0.54166666666666663</v>
      </c>
      <c r="G80" s="85" t="s">
        <v>153</v>
      </c>
      <c r="H80" s="87">
        <v>0.58333333333333337</v>
      </c>
      <c r="I80" s="88" t="s">
        <v>137</v>
      </c>
      <c r="J80" s="89"/>
      <c r="K80" s="90"/>
      <c r="L80" s="94">
        <v>0</v>
      </c>
      <c r="M80" s="91"/>
      <c r="N80" s="92">
        <f>L80-M80</f>
        <v>0</v>
      </c>
      <c r="O80" s="86"/>
      <c r="P80" s="96"/>
      <c r="Q80" s="23"/>
      <c r="R80" s="23"/>
    </row>
    <row r="81" spans="2:18" hidden="1" x14ac:dyDescent="0.25">
      <c r="B81" s="85" t="s">
        <v>159</v>
      </c>
      <c r="C81" s="86" t="str">
        <f>LOOKUP($D81,'National Air Assets DATA'!$B$2:$B$100,'National Air Assets DATA'!$F$2:$F$100)</f>
        <v>C-130 (Hercules)</v>
      </c>
      <c r="D81" s="93" t="s">
        <v>207</v>
      </c>
      <c r="E81" s="85" t="s">
        <v>153</v>
      </c>
      <c r="F81" s="87">
        <v>0.58333333333333337</v>
      </c>
      <c r="G81" s="85" t="s">
        <v>200</v>
      </c>
      <c r="H81" s="87">
        <v>0.625</v>
      </c>
      <c r="I81" s="88" t="s">
        <v>137</v>
      </c>
      <c r="J81" s="89"/>
      <c r="K81" s="90"/>
      <c r="L81" s="94">
        <v>75</v>
      </c>
      <c r="M81" s="91">
        <v>75</v>
      </c>
      <c r="N81" s="92">
        <f>L81-M81</f>
        <v>0</v>
      </c>
      <c r="O81" s="86"/>
      <c r="P81" s="95"/>
      <c r="Q81" s="23"/>
      <c r="R81" s="23"/>
    </row>
    <row r="82" spans="2:18" hidden="1" x14ac:dyDescent="0.25">
      <c r="B82" s="85" t="s">
        <v>280</v>
      </c>
      <c r="C82" s="86" t="str">
        <f>LOOKUP($D82,'National Air Assets DATA'!$B$2:$B$100,'National Air Assets DATA'!$F$2:$F$100)</f>
        <v>C-177 (Globemaster)</v>
      </c>
      <c r="D82" s="95" t="s">
        <v>212</v>
      </c>
      <c r="E82" s="85" t="s">
        <v>153</v>
      </c>
      <c r="F82" s="87">
        <v>0.58333333333333337</v>
      </c>
      <c r="G82" s="85" t="s">
        <v>201</v>
      </c>
      <c r="H82" s="87">
        <v>0.625</v>
      </c>
      <c r="I82" s="88" t="s">
        <v>137</v>
      </c>
      <c r="J82" s="89"/>
      <c r="K82" s="90"/>
      <c r="L82" s="94">
        <v>160</v>
      </c>
      <c r="M82" s="91">
        <v>50</v>
      </c>
      <c r="N82" s="92">
        <f>L82-M82</f>
        <v>110</v>
      </c>
      <c r="O82" s="86"/>
      <c r="P82" s="95"/>
      <c r="Q82" s="23"/>
      <c r="R82" s="23"/>
    </row>
    <row r="83" spans="2:18" hidden="1" x14ac:dyDescent="0.25">
      <c r="B83" s="85" t="s">
        <v>47</v>
      </c>
      <c r="C83" s="86" t="str">
        <f>LOOKUP($D83,'National Air Assets DATA'!$B$2:$B$100,'National Air Assets DATA'!$F$2:$F$100)</f>
        <v>C-130 (Hercules)</v>
      </c>
      <c r="D83" s="97" t="s">
        <v>244</v>
      </c>
      <c r="E83" s="85" t="s">
        <v>153</v>
      </c>
      <c r="F83" s="87">
        <v>0.58333333333333337</v>
      </c>
      <c r="G83" s="85" t="s">
        <v>200</v>
      </c>
      <c r="H83" s="87">
        <v>0.625</v>
      </c>
      <c r="I83" s="88" t="s">
        <v>137</v>
      </c>
      <c r="J83" s="89"/>
      <c r="K83" s="90"/>
      <c r="L83" s="99">
        <v>70</v>
      </c>
      <c r="M83" s="91">
        <v>70</v>
      </c>
      <c r="N83" s="92">
        <f>L83-M83</f>
        <v>0</v>
      </c>
      <c r="O83" s="86"/>
      <c r="P83" s="96"/>
      <c r="Q83" s="23"/>
      <c r="R83" s="23"/>
    </row>
    <row r="84" spans="2:18" hidden="1" x14ac:dyDescent="0.25">
      <c r="B84" s="85" t="s">
        <v>47</v>
      </c>
      <c r="C84" s="86" t="str">
        <f>LOOKUP($D84,'National Air Assets DATA'!$B$2:$B$100,'National Air Assets DATA'!$F$2:$F$100)</f>
        <v>C-177 (Globemaster)</v>
      </c>
      <c r="D84" s="97" t="s">
        <v>246</v>
      </c>
      <c r="E84" s="85" t="s">
        <v>200</v>
      </c>
      <c r="F84" s="87">
        <v>0.58333333333333337</v>
      </c>
      <c r="G84" s="85" t="s">
        <v>153</v>
      </c>
      <c r="H84" s="87">
        <v>0.625</v>
      </c>
      <c r="I84" s="88" t="s">
        <v>137</v>
      </c>
      <c r="J84" s="89"/>
      <c r="K84" s="90"/>
      <c r="L84" s="94">
        <v>0</v>
      </c>
      <c r="M84" s="91"/>
      <c r="N84" s="92">
        <f>L84-M84</f>
        <v>0</v>
      </c>
      <c r="O84" s="86"/>
      <c r="P84" s="96"/>
    </row>
    <row r="85" spans="2:18" x14ac:dyDescent="0.25">
      <c r="B85" s="85" t="s">
        <v>53</v>
      </c>
      <c r="C85" s="86" t="str">
        <f>LOOKUP($D85,'National Air Assets DATA'!$B$2:$B$100,'National Air Assets DATA'!$F$2:$F$100)</f>
        <v>C-130 (Hercules)</v>
      </c>
      <c r="D85" s="97" t="s">
        <v>221</v>
      </c>
      <c r="E85" s="85" t="s">
        <v>153</v>
      </c>
      <c r="F85" s="87">
        <v>0.58333333333333337</v>
      </c>
      <c r="G85" s="85"/>
      <c r="H85" s="87">
        <v>0.625</v>
      </c>
      <c r="I85" s="88" t="s">
        <v>137</v>
      </c>
      <c r="J85" s="89"/>
      <c r="K85" s="90"/>
      <c r="L85" s="94">
        <v>120</v>
      </c>
      <c r="M85" s="91">
        <v>50</v>
      </c>
      <c r="N85" s="92">
        <f>L85-M85</f>
        <v>70</v>
      </c>
      <c r="O85" s="86"/>
      <c r="P85" s="96"/>
    </row>
    <row r="86" spans="2:18" hidden="1" x14ac:dyDescent="0.25">
      <c r="B86" s="85" t="s">
        <v>160</v>
      </c>
      <c r="C86" s="86" t="s">
        <v>174</v>
      </c>
      <c r="D86" s="95" t="s">
        <v>209</v>
      </c>
      <c r="E86" s="85" t="s">
        <v>153</v>
      </c>
      <c r="F86" s="87">
        <v>0.625</v>
      </c>
      <c r="G86" s="85" t="s">
        <v>201</v>
      </c>
      <c r="H86" s="87">
        <v>0.66666666666666663</v>
      </c>
      <c r="I86" s="88" t="s">
        <v>137</v>
      </c>
      <c r="J86" s="89"/>
      <c r="K86" s="90"/>
      <c r="L86" s="94">
        <v>90</v>
      </c>
      <c r="M86" s="91"/>
      <c r="N86" s="92">
        <f>L86-M86</f>
        <v>90</v>
      </c>
      <c r="O86" s="86"/>
      <c r="P86" s="95"/>
    </row>
    <row r="87" spans="2:18" hidden="1" x14ac:dyDescent="0.25">
      <c r="B87" s="85" t="s">
        <v>169</v>
      </c>
      <c r="C87" s="86" t="str">
        <f>LOOKUP($D87,'National Air Assets DATA'!$B$2:$B$100,'National Air Assets DATA'!$F$2:$F$100)</f>
        <v>C-130 (Hercules)</v>
      </c>
      <c r="D87" s="97" t="s">
        <v>216</v>
      </c>
      <c r="E87" s="85" t="s">
        <v>153</v>
      </c>
      <c r="F87" s="87">
        <v>0.625</v>
      </c>
      <c r="G87" s="85" t="s">
        <v>200</v>
      </c>
      <c r="H87" s="87">
        <v>0.66666666666666663</v>
      </c>
      <c r="I87" s="88" t="s">
        <v>137</v>
      </c>
      <c r="J87" s="89"/>
      <c r="K87" s="90"/>
      <c r="L87" s="94">
        <v>70</v>
      </c>
      <c r="M87" s="91"/>
      <c r="N87" s="92">
        <f>L87-M87</f>
        <v>70</v>
      </c>
      <c r="O87" s="86"/>
      <c r="P87" s="95"/>
    </row>
    <row r="88" spans="2:18" hidden="1" x14ac:dyDescent="0.25">
      <c r="B88" s="85" t="s">
        <v>47</v>
      </c>
      <c r="C88" s="86" t="str">
        <f>LOOKUP($D88,'National Air Assets DATA'!$B$2:$B$100,'National Air Assets DATA'!$F$2:$F$100)</f>
        <v>C-177 (Globemaster)</v>
      </c>
      <c r="D88" s="97" t="s">
        <v>246</v>
      </c>
      <c r="E88" s="85" t="s">
        <v>153</v>
      </c>
      <c r="F88" s="87">
        <v>0.66666666666666663</v>
      </c>
      <c r="G88" s="85" t="s">
        <v>200</v>
      </c>
      <c r="H88" s="87">
        <v>0.70833333333333337</v>
      </c>
      <c r="I88" s="88" t="s">
        <v>137</v>
      </c>
      <c r="J88" s="89"/>
      <c r="K88" s="90"/>
      <c r="L88" s="99">
        <v>120</v>
      </c>
      <c r="M88" s="91"/>
      <c r="N88" s="92">
        <f>L88-M88</f>
        <v>120</v>
      </c>
      <c r="O88" s="86"/>
      <c r="P88" s="96"/>
    </row>
  </sheetData>
  <autoFilter ref="B13:H88" xr:uid="{1E10AEDB-AC31-4BCA-9E1D-2AEA32A7A0A6}">
    <filterColumn colId="0">
      <filters>
        <filter val="FRANCE"/>
      </filters>
    </filterColumn>
  </autoFilter>
  <sortState xmlns:xlrd2="http://schemas.microsoft.com/office/spreadsheetml/2017/richdata2" ref="B14:P88">
    <sortCondition ref="F14:F88"/>
  </sortState>
  <mergeCells count="11">
    <mergeCell ref="P12:P13"/>
    <mergeCell ref="J12:J13"/>
    <mergeCell ref="A3:P3"/>
    <mergeCell ref="A2:P2"/>
    <mergeCell ref="A4:P4"/>
    <mergeCell ref="A11:P11"/>
    <mergeCell ref="B12:D12"/>
    <mergeCell ref="G12:H12"/>
    <mergeCell ref="E12:F12"/>
    <mergeCell ref="L12:O12"/>
    <mergeCell ref="I12:I13"/>
  </mergeCells>
  <conditionalFormatting sqref="U12 U2:U8 U14 N14 N16 U16 U19 N19 N23 U23 U25 N25 N29 U29 U31 N31 N35 U35 U37 N37 U42 N42:N43 N47 U49 U52 N52 N55 U55 U57 N57 N60 U60 U62 N62 N64 U64 N67 N69">
    <cfRule type="cellIs" dxfId="451" priority="412" operator="greaterThan">
      <formula>0</formula>
    </cfRule>
  </conditionalFormatting>
  <conditionalFormatting sqref="U13">
    <cfRule type="cellIs" dxfId="450" priority="388" operator="greaterThan">
      <formula>0</formula>
    </cfRule>
  </conditionalFormatting>
  <conditionalFormatting sqref="U9">
    <cfRule type="cellIs" dxfId="449" priority="380" operator="greaterThan">
      <formula>0</formula>
    </cfRule>
  </conditionalFormatting>
  <conditionalFormatting sqref="N49">
    <cfRule type="cellIs" dxfId="448" priority="357" operator="greaterThan">
      <formula>0</formula>
    </cfRule>
  </conditionalFormatting>
  <conditionalFormatting sqref="N71 N73 N77 N81 N84">
    <cfRule type="cellIs" dxfId="447" priority="347" operator="greaterThan">
      <formula>0</formula>
    </cfRule>
  </conditionalFormatting>
  <conditionalFormatting sqref="U71 U73 U77 U81">
    <cfRule type="cellIs" dxfId="446" priority="348" operator="greaterThan">
      <formula>0</formula>
    </cfRule>
  </conditionalFormatting>
  <conditionalFormatting sqref="U15 N15">
    <cfRule type="cellIs" dxfId="445" priority="337" operator="greaterThan">
      <formula>0</formula>
    </cfRule>
  </conditionalFormatting>
  <conditionalFormatting sqref="N17 U17">
    <cfRule type="cellIs" dxfId="444" priority="332" operator="greaterThan">
      <formula>0</formula>
    </cfRule>
  </conditionalFormatting>
  <conditionalFormatting sqref="N18 U18">
    <cfRule type="cellIs" dxfId="443" priority="319" operator="greaterThan">
      <formula>0</formula>
    </cfRule>
  </conditionalFormatting>
  <conditionalFormatting sqref="U20 N20">
    <cfRule type="cellIs" dxfId="442" priority="310" operator="greaterThan">
      <formula>0</formula>
    </cfRule>
  </conditionalFormatting>
  <conditionalFormatting sqref="U21 N21">
    <cfRule type="cellIs" dxfId="441" priority="305" operator="greaterThan">
      <formula>0</formula>
    </cfRule>
  </conditionalFormatting>
  <conditionalFormatting sqref="U22 N22">
    <cfRule type="cellIs" dxfId="440" priority="300" operator="greaterThan">
      <formula>0</formula>
    </cfRule>
  </conditionalFormatting>
  <conditionalFormatting sqref="N24 U24">
    <cfRule type="cellIs" dxfId="439" priority="295" operator="greaterThan">
      <formula>0</formula>
    </cfRule>
  </conditionalFormatting>
  <conditionalFormatting sqref="U26 N26">
    <cfRule type="cellIs" dxfId="438" priority="290" operator="greaterThan">
      <formula>0</formula>
    </cfRule>
  </conditionalFormatting>
  <conditionalFormatting sqref="U27 N27">
    <cfRule type="cellIs" dxfId="437" priority="285" operator="greaterThan">
      <formula>0</formula>
    </cfRule>
  </conditionalFormatting>
  <conditionalFormatting sqref="U28 N28">
    <cfRule type="cellIs" dxfId="436" priority="280" operator="greaterThan">
      <formula>0</formula>
    </cfRule>
  </conditionalFormatting>
  <conditionalFormatting sqref="N30 U30">
    <cfRule type="cellIs" dxfId="435" priority="275" operator="greaterThan">
      <formula>0</formula>
    </cfRule>
  </conditionalFormatting>
  <conditionalFormatting sqref="U32 N32">
    <cfRule type="cellIs" dxfId="434" priority="270" operator="greaterThan">
      <formula>0</formula>
    </cfRule>
  </conditionalFormatting>
  <conditionalFormatting sqref="U33 N33">
    <cfRule type="cellIs" dxfId="433" priority="265" operator="greaterThan">
      <formula>0</formula>
    </cfRule>
  </conditionalFormatting>
  <conditionalFormatting sqref="N36 U36">
    <cfRule type="cellIs" dxfId="432" priority="255" operator="greaterThan">
      <formula>0</formula>
    </cfRule>
  </conditionalFormatting>
  <conditionalFormatting sqref="U38 N38">
    <cfRule type="cellIs" dxfId="431" priority="250" operator="greaterThan">
      <formula>0</formula>
    </cfRule>
  </conditionalFormatting>
  <conditionalFormatting sqref="U39 N39">
    <cfRule type="cellIs" dxfId="430" priority="245" operator="greaterThan">
      <formula>0</formula>
    </cfRule>
  </conditionalFormatting>
  <conditionalFormatting sqref="U40 N40">
    <cfRule type="cellIs" dxfId="429" priority="240" operator="greaterThan">
      <formula>0</formula>
    </cfRule>
  </conditionalFormatting>
  <conditionalFormatting sqref="N41 U41">
    <cfRule type="cellIs" dxfId="428" priority="235" operator="greaterThan">
      <formula>0</formula>
    </cfRule>
  </conditionalFormatting>
  <conditionalFormatting sqref="N45">
    <cfRule type="cellIs" dxfId="427" priority="215" operator="greaterThan">
      <formula>0</formula>
    </cfRule>
  </conditionalFormatting>
  <conditionalFormatting sqref="N44">
    <cfRule type="cellIs" dxfId="426" priority="220" operator="greaterThan">
      <formula>0</formula>
    </cfRule>
  </conditionalFormatting>
  <conditionalFormatting sqref="N48">
    <cfRule type="cellIs" dxfId="425" priority="205" operator="greaterThan">
      <formula>0</formula>
    </cfRule>
  </conditionalFormatting>
  <conditionalFormatting sqref="U50">
    <cfRule type="cellIs" dxfId="424" priority="196" operator="greaterThan">
      <formula>0</formula>
    </cfRule>
  </conditionalFormatting>
  <conditionalFormatting sqref="N50">
    <cfRule type="cellIs" dxfId="423" priority="195" operator="greaterThan">
      <formula>0</formula>
    </cfRule>
  </conditionalFormatting>
  <conditionalFormatting sqref="U51">
    <cfRule type="cellIs" dxfId="422" priority="190" operator="greaterThan">
      <formula>0</formula>
    </cfRule>
  </conditionalFormatting>
  <conditionalFormatting sqref="N51">
    <cfRule type="cellIs" dxfId="421" priority="189" operator="greaterThan">
      <formula>0</formula>
    </cfRule>
  </conditionalFormatting>
  <conditionalFormatting sqref="U53 N53">
    <cfRule type="cellIs" dxfId="420" priority="178" operator="greaterThan">
      <formula>0</formula>
    </cfRule>
  </conditionalFormatting>
  <conditionalFormatting sqref="U54 N54">
    <cfRule type="cellIs" dxfId="419" priority="173" operator="greaterThan">
      <formula>0</formula>
    </cfRule>
  </conditionalFormatting>
  <conditionalFormatting sqref="N56 U56">
    <cfRule type="cellIs" dxfId="418" priority="163" operator="greaterThan">
      <formula>0</formula>
    </cfRule>
  </conditionalFormatting>
  <conditionalFormatting sqref="U58 N58">
    <cfRule type="cellIs" dxfId="417" priority="158" operator="greaterThan">
      <formula>0</formula>
    </cfRule>
  </conditionalFormatting>
  <conditionalFormatting sqref="U59 N59">
    <cfRule type="cellIs" dxfId="416" priority="153" operator="greaterThan">
      <formula>0</formula>
    </cfRule>
  </conditionalFormatting>
  <conditionalFormatting sqref="N61 U61">
    <cfRule type="cellIs" dxfId="415" priority="148" operator="greaterThan">
      <formula>0</formula>
    </cfRule>
  </conditionalFormatting>
  <conditionalFormatting sqref="U63 N63">
    <cfRule type="cellIs" dxfId="414" priority="143" operator="greaterThan">
      <formula>0</formula>
    </cfRule>
  </conditionalFormatting>
  <conditionalFormatting sqref="N65 U65">
    <cfRule type="cellIs" dxfId="413" priority="138" operator="greaterThan">
      <formula>0</formula>
    </cfRule>
  </conditionalFormatting>
  <conditionalFormatting sqref="N66 U66">
    <cfRule type="cellIs" dxfId="412" priority="133" operator="greaterThan">
      <formula>0</formula>
    </cfRule>
  </conditionalFormatting>
  <conditionalFormatting sqref="N68">
    <cfRule type="cellIs" dxfId="411" priority="128" operator="greaterThan">
      <formula>0</formula>
    </cfRule>
  </conditionalFormatting>
  <conditionalFormatting sqref="H61">
    <cfRule type="timePeriod" dxfId="410" priority="127" timePeriod="lastMonth">
      <formula>AND(MONTH(H61)=MONTH(EDATE(TODAY(),0-1)),YEAR(H61)=YEAR(EDATE(TODAY(),0-1)))</formula>
    </cfRule>
  </conditionalFormatting>
  <conditionalFormatting sqref="H68">
    <cfRule type="timePeriod" dxfId="409" priority="126" timePeriod="lastMonth">
      <formula>AND(MONTH(H68)=MONTH(EDATE(TODAY(),0-1)),YEAR(H68)=YEAR(EDATE(TODAY(),0-1)))</formula>
    </cfRule>
  </conditionalFormatting>
  <conditionalFormatting sqref="F70">
    <cfRule type="timePeriod" dxfId="408" priority="120" timePeriod="lastMonth">
      <formula>AND(MONTH(F70)=MONTH(EDATE(TODAY(),0-1)),YEAR(F70)=YEAR(EDATE(TODAY(),0-1)))</formula>
    </cfRule>
  </conditionalFormatting>
  <conditionalFormatting sqref="N70">
    <cfRule type="cellIs" dxfId="407" priority="121" operator="greaterThan">
      <formula>0</formula>
    </cfRule>
  </conditionalFormatting>
  <conditionalFormatting sqref="H71">
    <cfRule type="timePeriod" dxfId="406" priority="113" timePeriod="lastMonth">
      <formula>AND(MONTH(H71)=MONTH(EDATE(TODAY(),0-1)),YEAR(H71)=YEAR(EDATE(TODAY(),0-1)))</formula>
    </cfRule>
  </conditionalFormatting>
  <conditionalFormatting sqref="N72">
    <cfRule type="cellIs" dxfId="405" priority="114" operator="greaterThan">
      <formula>0</formula>
    </cfRule>
  </conditionalFormatting>
  <conditionalFormatting sqref="U72">
    <cfRule type="cellIs" dxfId="404" priority="115" operator="greaterThan">
      <formula>0</formula>
    </cfRule>
  </conditionalFormatting>
  <conditionalFormatting sqref="N74">
    <cfRule type="cellIs" dxfId="403" priority="107" operator="greaterThan">
      <formula>0</formula>
    </cfRule>
  </conditionalFormatting>
  <conditionalFormatting sqref="U74">
    <cfRule type="cellIs" dxfId="402" priority="108" operator="greaterThan">
      <formula>0</formula>
    </cfRule>
  </conditionalFormatting>
  <conditionalFormatting sqref="N75">
    <cfRule type="cellIs" dxfId="401" priority="101" operator="greaterThan">
      <formula>0</formula>
    </cfRule>
  </conditionalFormatting>
  <conditionalFormatting sqref="U75">
    <cfRule type="cellIs" dxfId="400" priority="102" operator="greaterThan">
      <formula>0</formula>
    </cfRule>
  </conditionalFormatting>
  <conditionalFormatting sqref="N76">
    <cfRule type="cellIs" dxfId="399" priority="95" operator="greaterThan">
      <formula>0</formula>
    </cfRule>
  </conditionalFormatting>
  <conditionalFormatting sqref="U76">
    <cfRule type="cellIs" dxfId="398" priority="96" operator="greaterThan">
      <formula>0</formula>
    </cfRule>
  </conditionalFormatting>
  <conditionalFormatting sqref="N78">
    <cfRule type="cellIs" dxfId="397" priority="89" operator="greaterThan">
      <formula>0</formula>
    </cfRule>
  </conditionalFormatting>
  <conditionalFormatting sqref="U78">
    <cfRule type="cellIs" dxfId="396" priority="90" operator="greaterThan">
      <formula>0</formula>
    </cfRule>
  </conditionalFormatting>
  <conditionalFormatting sqref="N79">
    <cfRule type="cellIs" dxfId="395" priority="83" operator="greaterThan">
      <formula>0</formula>
    </cfRule>
  </conditionalFormatting>
  <conditionalFormatting sqref="U79">
    <cfRule type="cellIs" dxfId="394" priority="84" operator="greaterThan">
      <formula>0</formula>
    </cfRule>
  </conditionalFormatting>
  <conditionalFormatting sqref="N80">
    <cfRule type="cellIs" dxfId="393" priority="77" operator="greaterThan">
      <formula>0</formula>
    </cfRule>
  </conditionalFormatting>
  <conditionalFormatting sqref="U80">
    <cfRule type="cellIs" dxfId="392" priority="78" operator="greaterThan">
      <formula>0</formula>
    </cfRule>
  </conditionalFormatting>
  <conditionalFormatting sqref="N82">
    <cfRule type="cellIs" dxfId="391" priority="71" operator="greaterThan">
      <formula>0</formula>
    </cfRule>
  </conditionalFormatting>
  <conditionalFormatting sqref="U82">
    <cfRule type="cellIs" dxfId="390" priority="72" operator="greaterThan">
      <formula>0</formula>
    </cfRule>
  </conditionalFormatting>
  <conditionalFormatting sqref="N83">
    <cfRule type="cellIs" dxfId="389" priority="65" operator="greaterThan">
      <formula>0</formula>
    </cfRule>
  </conditionalFormatting>
  <conditionalFormatting sqref="U83">
    <cfRule type="cellIs" dxfId="388" priority="66" operator="greaterThan">
      <formula>0</formula>
    </cfRule>
  </conditionalFormatting>
  <conditionalFormatting sqref="N86">
    <cfRule type="cellIs" dxfId="387" priority="54" operator="greaterThan">
      <formula>0</formula>
    </cfRule>
  </conditionalFormatting>
  <conditionalFormatting sqref="N88">
    <cfRule type="cellIs" dxfId="386" priority="44" operator="greaterThan">
      <formula>0</formula>
    </cfRule>
  </conditionalFormatting>
  <conditionalFormatting sqref="N87">
    <cfRule type="cellIs" dxfId="385" priority="49" operator="greaterThan">
      <formula>0</formula>
    </cfRule>
  </conditionalFormatting>
  <conditionalFormatting sqref="U34 N34">
    <cfRule type="cellIs" dxfId="262" priority="39" operator="greaterThan">
      <formula>0</formula>
    </cfRule>
  </conditionalFormatting>
  <conditionalFormatting sqref="N46">
    <cfRule type="cellIs" dxfId="258" priority="34" operator="greaterThan">
      <formula>0</formula>
    </cfRule>
  </conditionalFormatting>
  <conditionalFormatting sqref="N85">
    <cfRule type="cellIs" dxfId="248" priority="21" operator="greaterThan">
      <formula>0</formula>
    </cfRule>
  </conditionalFormatting>
  <pageMargins left="0.7" right="0.7" top="0.75" bottom="0.75" header="0.3" footer="0.3"/>
  <pageSetup scale="56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0" operator="equal" id="{560FB3A5-D8A2-4822-8FD1-E2760D95B207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432" operator="equal" id="{93B08D35-A451-41AC-99D3-1341234690EE}">
            <xm:f>List!$A$4</xm:f>
            <x14:dxf/>
          </x14:cfRule>
          <x14:cfRule type="cellIs" priority="433" operator="equal" id="{8A490235-3B7F-415C-9D75-A22E299D644A}">
            <xm:f>List!$A$3</xm:f>
            <x14:dxf>
              <fill>
                <gradientFill degree="180">
                  <stop position="0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cellIs" priority="434" operator="equal" id="{3927A1AB-1DEF-4FD6-8754-CA0FF04556A8}">
            <xm:f>List!$A$1</xm:f>
            <x14:dxf>
              <fill>
                <patternFill>
                  <bgColor rgb="FF00B050"/>
                </patternFill>
              </fill>
            </x14:dxf>
          </x14:cfRule>
          <xm:sqref>I14 I29 I31 I35 I37 I42:I43 I47 I49 I52 I55 I57 I60 I62 I64 I67 I69 I71 I73 I77 I81 I84</xm:sqref>
        </x14:conditionalFormatting>
        <x14:conditionalFormatting xmlns:xm="http://schemas.microsoft.com/office/excel/2006/main">
          <x14:cfRule type="cellIs" priority="291" operator="equal" id="{2E5F6712-3330-4040-8C68-B6053398DE57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92" operator="equal" id="{91B9DD31-7FF9-4B60-98D4-3E380E0D08E6}">
            <xm:f>List!$A$4</xm:f>
            <x14:dxf/>
          </x14:cfRule>
          <x14:cfRule type="cellIs" priority="293" operator="equal" id="{F4C4F0EF-A23E-4B69-A0E6-C3E3C718C032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94" operator="equal" id="{55CAAC76-819C-4EEF-A63A-919EEE9D02A0}">
            <xm:f>List!$A$1</xm:f>
            <x14:dxf>
              <fill>
                <patternFill>
                  <bgColor rgb="FF00B050"/>
                </patternFill>
              </fill>
            </x14:dxf>
          </x14:cfRule>
          <xm:sqref>I26</xm:sqref>
        </x14:conditionalFormatting>
        <x14:conditionalFormatting xmlns:xm="http://schemas.microsoft.com/office/excel/2006/main">
          <x14:cfRule type="cellIs" priority="286" operator="equal" id="{0954D554-015E-4CF9-8EA1-E6C81F25CB58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87" operator="equal" id="{09C326DD-C4CA-409D-A411-6A14371FC0A6}">
            <xm:f>List!$A$4</xm:f>
            <x14:dxf/>
          </x14:cfRule>
          <x14:cfRule type="cellIs" priority="288" operator="equal" id="{B2758E06-6626-4164-B050-42ABDE5661F3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89" operator="equal" id="{0E6BA33E-AD3D-40C6-AEEB-0FEC38D5EC27}">
            <xm:f>List!$A$1</xm:f>
            <x14:dxf>
              <fill>
                <patternFill>
                  <bgColor rgb="FF00B05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1" operator="equal" id="{EE64045A-6A8A-4845-A10B-224188EF4A0E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82" operator="equal" id="{7D38F187-A5BE-4D9B-890F-E72C3EB1F78F}">
            <xm:f>List!$A$4</xm:f>
            <x14:dxf/>
          </x14:cfRule>
          <x14:cfRule type="cellIs" priority="283" operator="equal" id="{536D519A-5004-4824-B899-840D07356300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84" operator="equal" id="{1B5FE4F6-A0EA-46A3-978E-C1ADED8D3D3B}">
            <xm:f>List!$A$1</xm:f>
            <x14:dxf>
              <fill>
                <patternFill>
                  <bgColor rgb="FF00B050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ellIs" priority="276" operator="equal" id="{F4D85A42-DCB9-42FA-B553-84AB25AC74E5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77" operator="equal" id="{A60871C5-47EB-4E0A-B819-8E47073FB032}">
            <xm:f>List!$A$4</xm:f>
            <x14:dxf/>
          </x14:cfRule>
          <x14:cfRule type="cellIs" priority="278" operator="equal" id="{97BAD7B7-ED2E-4F11-9312-CE1188B0CA68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79" operator="equal" id="{A73224C8-2E58-4ABE-B1EE-D7B8DCC9A16F}">
            <xm:f>List!$A$1</xm:f>
            <x14:dxf>
              <fill>
                <patternFill>
                  <bgColor rgb="FF00B05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1" operator="equal" id="{23AB3F9E-3FEA-41B3-93A6-8F6669591315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72" operator="equal" id="{E3E5558F-71B3-49F0-A0D9-9ADA86F3F331}">
            <xm:f>List!$A$4</xm:f>
            <x14:dxf/>
          </x14:cfRule>
          <x14:cfRule type="cellIs" priority="273" operator="equal" id="{2E7DD9C4-1B32-428C-801C-18E515F7399D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74" operator="equal" id="{DCEE4EB9-204A-48D1-9649-179E39E301EA}">
            <xm:f>List!$A$1</xm:f>
            <x14:dxf>
              <fill>
                <patternFill>
                  <bgColor rgb="FF00B050"/>
                </patternFill>
              </fill>
            </x14:dxf>
          </x14:cfRule>
          <xm:sqref>I32</xm:sqref>
        </x14:conditionalFormatting>
        <x14:conditionalFormatting xmlns:xm="http://schemas.microsoft.com/office/excel/2006/main">
          <x14:cfRule type="cellIs" priority="266" operator="equal" id="{D47B6F45-C822-4D3F-AE03-F48D2311379F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67" operator="equal" id="{24E800EC-B784-4B6D-9B0F-D77BBF1E723C}">
            <xm:f>List!$A$4</xm:f>
            <x14:dxf/>
          </x14:cfRule>
          <x14:cfRule type="cellIs" priority="268" operator="equal" id="{5C7A5127-2CEE-48E3-9BA1-40377C6C3450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69" operator="equal" id="{4B41B9B9-9F44-49FA-B373-C64C2220DA13}">
            <xm:f>List!$A$1</xm:f>
            <x14:dxf>
              <fill>
                <patternFill>
                  <bgColor rgb="FF00B05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56" operator="equal" id="{470C7CB5-10B8-48D9-9D06-266F1BD88A1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57" operator="equal" id="{4ACEC362-E6AD-42F9-9C60-40F7EC9F2F1B}">
            <xm:f>List!$A$4</xm:f>
            <x14:dxf/>
          </x14:cfRule>
          <x14:cfRule type="cellIs" priority="258" operator="equal" id="{A1DB3923-927C-4134-8C29-651298F78E07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59" operator="equal" id="{81A12FA0-122A-4F18-B3A1-45E5AD9A0E64}">
            <xm:f>List!$A$1</xm:f>
            <x14:dxf>
              <fill>
                <patternFill>
                  <bgColor rgb="FF00B05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1" operator="equal" id="{07E35409-2971-4BAA-9654-788BB94FB713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52" operator="equal" id="{7DA3EFE6-1CEB-4360-9082-23DBAB96B432}">
            <xm:f>List!$A$4</xm:f>
            <x14:dxf/>
          </x14:cfRule>
          <x14:cfRule type="cellIs" priority="253" operator="equal" id="{01AE307E-62D1-4AAA-8D3C-AD94D5219C0C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54" operator="equal" id="{9F588065-BF99-4ED2-8649-6A234DD9BD00}">
            <xm:f>List!$A$1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cellIs" priority="246" operator="equal" id="{EEE8BB3C-D337-419D-8E63-6C2BF8447A98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47" operator="equal" id="{51102D05-FE58-4EA3-A24D-426D385F9284}">
            <xm:f>List!$A$4</xm:f>
            <x14:dxf/>
          </x14:cfRule>
          <x14:cfRule type="cellIs" priority="248" operator="equal" id="{AA34214B-CB50-4426-881F-4DC9535870C7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49" operator="equal" id="{A8B407EF-ECD4-4926-8E01-B3F49C5E7EBD}">
            <xm:f>List!$A$1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cellIs" priority="241" operator="equal" id="{820C8CD1-B449-4880-93E2-2AC6B6FD3179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42" operator="equal" id="{956FF1C2-83EE-4A42-AF59-97DEBB750C91}">
            <xm:f>List!$A$4</xm:f>
            <x14:dxf/>
          </x14:cfRule>
          <x14:cfRule type="cellIs" priority="243" operator="equal" id="{0AE3F364-4D79-4DE2-87BE-F5CEE8EC4235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44" operator="equal" id="{AE18EBEC-8526-4232-A63A-3AAB6891A4B5}">
            <xm:f>List!$A$1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cellIs" priority="236" operator="equal" id="{0527583A-EE2C-4BD1-9210-5749763A676C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37" operator="equal" id="{2D76A977-8DBB-47FD-87AE-0DDB9712C3AB}">
            <xm:f>List!$A$4</xm:f>
            <x14:dxf/>
          </x14:cfRule>
          <x14:cfRule type="cellIs" priority="238" operator="equal" id="{76708BB1-2F25-450C-AC86-70833B685759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39" operator="equal" id="{FDF4A921-D39A-44D0-BC7B-5D51FC163698}">
            <xm:f>List!$A$1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cellIs" priority="216" operator="equal" id="{D9732826-4AED-49B6-B345-7FE7F997B166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17" operator="equal" id="{22BAD4D7-BF04-4364-A75C-3DD2B7783061}">
            <xm:f>List!$A$4</xm:f>
            <x14:dxf/>
          </x14:cfRule>
          <x14:cfRule type="cellIs" priority="218" operator="equal" id="{D415E350-42FA-4082-9429-F82E16F15DDC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19" operator="equal" id="{A3AA48E8-0BBB-4AFD-8EF3-04F121660322}">
            <xm:f>List!$A$1</xm:f>
            <x14:dxf>
              <fill>
                <patternFill>
                  <bgColor rgb="FF00B05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21" operator="equal" id="{5EE1077D-1664-4564-8DF7-A9D270FB549F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22" operator="equal" id="{98271EBA-4E9E-49B0-BDAA-19118A4CA74F}">
            <xm:f>List!$A$4</xm:f>
            <x14:dxf/>
          </x14:cfRule>
          <x14:cfRule type="cellIs" priority="223" operator="equal" id="{1DF1E4B1-8A63-4D7A-AEF2-944D4BE4C5FF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24" operator="equal" id="{05DE8F8A-2A33-4049-964A-CF1F4D2BDDC3}">
            <xm:f>List!$A$1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cellIs" priority="206" operator="equal" id="{886EA479-FF3E-4757-9455-7CDD4B3F0590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07" operator="equal" id="{E8DDBBCD-A619-442A-A10C-EBD52968CEF2}">
            <xm:f>List!$A$4</xm:f>
            <x14:dxf/>
          </x14:cfRule>
          <x14:cfRule type="cellIs" priority="208" operator="equal" id="{E57FF2C6-209C-4890-98B1-8656A79105C6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09" operator="equal" id="{5D943A37-671B-48B1-A509-FE72D1BC13B2}">
            <xm:f>List!$A$1</xm:f>
            <x14:dxf>
              <fill>
                <patternFill>
                  <bgColor rgb="FF00B05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97" operator="equal" id="{EF93ADB4-7F97-4647-A5D7-6F4B754B528B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EF9046C9-DAB1-4D8C-ADBA-472164D6A211}">
            <xm:f>List!$A$4</xm:f>
            <x14:dxf/>
          </x14:cfRule>
          <x14:cfRule type="cellIs" priority="199" operator="equal" id="{9685889D-3C38-4F33-8F2C-5B982F4399C4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00" operator="equal" id="{6114A3C7-F972-4B5E-A63C-50A49BC85B63}">
            <xm:f>List!$A$1</xm:f>
            <x14:dxf>
              <fill>
                <patternFill>
                  <bgColor rgb="FF00B050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cellIs" priority="191" operator="equal" id="{13438FA2-37AA-4D8A-BB8F-A771893F4ABA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92" operator="equal" id="{74CFF474-91BC-446A-B5A8-6FD01C923AA4}">
            <xm:f>List!$A$4</xm:f>
            <x14:dxf/>
          </x14:cfRule>
          <x14:cfRule type="cellIs" priority="193" operator="equal" id="{6293DC3B-D1F5-4FF3-998D-3DFA11B8C829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94" operator="equal" id="{A774BFB5-C192-4314-9B5B-B96E330CE785}">
            <xm:f>List!$A$1</xm:f>
            <x14:dxf>
              <fill>
                <patternFill>
                  <bgColor rgb="FF00B050"/>
                </patternFill>
              </fill>
            </x14:dxf>
          </x14:cfRule>
          <xm:sqref>I51</xm:sqref>
        </x14:conditionalFormatting>
        <x14:conditionalFormatting xmlns:xm="http://schemas.microsoft.com/office/excel/2006/main">
          <x14:cfRule type="cellIs" priority="179" operator="equal" id="{1FC7AE3B-7D46-40F3-8E58-DB39D9DBA7B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80" operator="equal" id="{AAFAEEDD-6D1F-494D-AC4B-4F062E9A19D7}">
            <xm:f>List!$A$4</xm:f>
            <x14:dxf/>
          </x14:cfRule>
          <x14:cfRule type="cellIs" priority="181" operator="equal" id="{7635EB5C-2F76-4377-B315-895AC1C276B4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82" operator="equal" id="{EFED4086-32EE-43CC-8645-B10F7CADDEBE}">
            <xm:f>List!$A$1</xm:f>
            <x14:dxf>
              <fill>
                <patternFill>
                  <bgColor rgb="FF00B050"/>
                </patternFill>
              </fill>
            </x14:dxf>
          </x14:cfRule>
          <xm:sqref>I53</xm:sqref>
        </x14:conditionalFormatting>
        <x14:conditionalFormatting xmlns:xm="http://schemas.microsoft.com/office/excel/2006/main">
          <x14:cfRule type="cellIs" priority="174" operator="equal" id="{B00D59C2-67A8-4A82-AFA6-FEB87C56BFB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75" operator="equal" id="{D845540A-D16A-4E9C-BD5C-3B4A786BCAFA}">
            <xm:f>List!$A$4</xm:f>
            <x14:dxf/>
          </x14:cfRule>
          <x14:cfRule type="cellIs" priority="176" operator="equal" id="{213B4B3B-B9D4-4B19-A7CA-5484AA6AD594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77" operator="equal" id="{43AAF216-123B-4EE5-A606-1E8C2D802480}">
            <xm:f>List!$A$1</xm:f>
            <x14:dxf>
              <fill>
                <patternFill>
                  <bgColor rgb="FF00B050"/>
                </patternFill>
              </fill>
            </x14:dxf>
          </x14:cfRule>
          <xm:sqref>I54</xm:sqref>
        </x14:conditionalFormatting>
        <x14:conditionalFormatting xmlns:xm="http://schemas.microsoft.com/office/excel/2006/main">
          <x14:cfRule type="cellIs" priority="164" operator="equal" id="{7C893BC1-5E69-497A-80A6-64A80628BAC6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65" operator="equal" id="{4DB73B06-5027-4BAD-A443-CE3CB5294771}">
            <xm:f>List!$A$4</xm:f>
            <x14:dxf/>
          </x14:cfRule>
          <x14:cfRule type="cellIs" priority="166" operator="equal" id="{9C03B582-F177-463D-BF57-AED4BF15DB7C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67" operator="equal" id="{AFBD882D-172E-47C1-ABA6-B33D66A27300}">
            <xm:f>List!$A$1</xm:f>
            <x14:dxf>
              <fill>
                <patternFill>
                  <bgColor rgb="FF00B050"/>
                </patternFill>
              </fill>
            </x14:dxf>
          </x14:cfRule>
          <xm:sqref>I56</xm:sqref>
        </x14:conditionalFormatting>
        <x14:conditionalFormatting xmlns:xm="http://schemas.microsoft.com/office/excel/2006/main">
          <x14:cfRule type="cellIs" priority="159" operator="equal" id="{47006849-CC1F-4CBC-B3AE-F68366488E93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60" operator="equal" id="{3ABCEF6C-A30B-46F1-82D2-80EABB433B90}">
            <xm:f>List!$A$4</xm:f>
            <x14:dxf/>
          </x14:cfRule>
          <x14:cfRule type="cellIs" priority="161" operator="equal" id="{96BBF0C6-BAF1-4A0A-AC7D-EF42B0516BF5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62" operator="equal" id="{B4A369A0-F570-4B8D-AB53-A930CA9AC8F4}">
            <xm:f>List!$A$1</xm:f>
            <x14:dxf>
              <fill>
                <patternFill>
                  <bgColor rgb="FF00B050"/>
                </patternFill>
              </fill>
            </x14:dxf>
          </x14:cfRule>
          <xm:sqref>I58</xm:sqref>
        </x14:conditionalFormatting>
        <x14:conditionalFormatting xmlns:xm="http://schemas.microsoft.com/office/excel/2006/main">
          <x14:cfRule type="cellIs" priority="154" operator="equal" id="{15FC9629-5589-4B68-837F-B3886135051C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55" operator="equal" id="{8E46A33A-3CDD-454E-B1C4-39437E788B8C}">
            <xm:f>List!$A$4</xm:f>
            <x14:dxf/>
          </x14:cfRule>
          <x14:cfRule type="cellIs" priority="156" operator="equal" id="{9E49FC53-8F33-4CF1-BC64-82E08A7B038C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57" operator="equal" id="{1BCDA366-F544-4449-8B38-7691CC779CD5}">
            <xm:f>List!$A$1</xm:f>
            <x14:dxf>
              <fill>
                <patternFill>
                  <bgColor rgb="FF00B050"/>
                </patternFill>
              </fill>
            </x14:dxf>
          </x14:cfRule>
          <xm:sqref>I59</xm:sqref>
        </x14:conditionalFormatting>
        <x14:conditionalFormatting xmlns:xm="http://schemas.microsoft.com/office/excel/2006/main">
          <x14:cfRule type="cellIs" priority="149" operator="equal" id="{E3F88229-5BFC-4D6C-86AA-8E9413C7AD3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50" operator="equal" id="{C047A447-E816-4A3C-94E5-0F11AFCF00D3}">
            <xm:f>List!$A$4</xm:f>
            <x14:dxf/>
          </x14:cfRule>
          <x14:cfRule type="cellIs" priority="151" operator="equal" id="{BEA362E0-2762-4E5F-BE9E-050C1CF0A144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52" operator="equal" id="{81FA640A-B49A-466F-A939-78748589A094}">
            <xm:f>List!$A$1</xm:f>
            <x14:dxf>
              <fill>
                <patternFill>
                  <bgColor rgb="FF00B050"/>
                </patternFill>
              </fill>
            </x14:dxf>
          </x14:cfRule>
          <xm:sqref>I61</xm:sqref>
        </x14:conditionalFormatting>
        <x14:conditionalFormatting xmlns:xm="http://schemas.microsoft.com/office/excel/2006/main">
          <x14:cfRule type="cellIs" priority="144" operator="equal" id="{E52A5259-B238-4791-9BC2-DD51D41ADACA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45" operator="equal" id="{10BE988D-211E-4ADC-AD82-C4DCAFD668C7}">
            <xm:f>List!$A$4</xm:f>
            <x14:dxf/>
          </x14:cfRule>
          <x14:cfRule type="cellIs" priority="146" operator="equal" id="{A5812243-2529-479B-A1F1-05215AA91FB0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47" operator="equal" id="{8F4F0B54-31BE-48DA-BDD0-AAF10D8B5829}">
            <xm:f>List!$A$1</xm:f>
            <x14:dxf>
              <fill>
                <patternFill>
                  <bgColor rgb="FF00B050"/>
                </patternFill>
              </fill>
            </x14:dxf>
          </x14:cfRule>
          <xm:sqref>I63</xm:sqref>
        </x14:conditionalFormatting>
        <x14:conditionalFormatting xmlns:xm="http://schemas.microsoft.com/office/excel/2006/main">
          <x14:cfRule type="cellIs" priority="139" operator="equal" id="{8FDB55AB-5CB2-4CEE-B200-FBB98BC52098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40" operator="equal" id="{8161129F-DAF2-4A20-9589-3DEDC61F6179}">
            <xm:f>List!$A$4</xm:f>
            <x14:dxf/>
          </x14:cfRule>
          <x14:cfRule type="cellIs" priority="141" operator="equal" id="{1C18F9B6-C532-4492-B61E-C42EF07E3BCA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42" operator="equal" id="{AB6AECA2-C6E5-4B0F-8962-EFFD8D032F43}">
            <xm:f>List!$A$1</xm:f>
            <x14:dxf>
              <fill>
                <patternFill>
                  <bgColor rgb="FF00B050"/>
                </patternFill>
              </fill>
            </x14:dxf>
          </x14:cfRule>
          <xm:sqref>I65</xm:sqref>
        </x14:conditionalFormatting>
        <x14:conditionalFormatting xmlns:xm="http://schemas.microsoft.com/office/excel/2006/main">
          <x14:cfRule type="cellIs" priority="134" operator="equal" id="{E93FE3AE-A0F5-40B3-A01C-619D29638223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35" operator="equal" id="{CD18A1F5-1680-415B-A923-2D26F85B1CF5}">
            <xm:f>List!$A$4</xm:f>
            <x14:dxf/>
          </x14:cfRule>
          <x14:cfRule type="cellIs" priority="136" operator="equal" id="{ED51A2BB-137E-44D9-A15C-EAD84279580B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37" operator="equal" id="{28B27629-1F42-4070-B1F7-A01FD656E19A}">
            <xm:f>List!$A$1</xm:f>
            <x14:dxf>
              <fill>
                <patternFill>
                  <bgColor rgb="FF00B050"/>
                </patternFill>
              </fill>
            </x14:dxf>
          </x14:cfRule>
          <xm:sqref>I66</xm:sqref>
        </x14:conditionalFormatting>
        <x14:conditionalFormatting xmlns:xm="http://schemas.microsoft.com/office/excel/2006/main">
          <x14:cfRule type="cellIs" priority="129" operator="equal" id="{824341B0-CA16-4176-8617-AF08EC50E90F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30" operator="equal" id="{3B2DF58C-4116-416F-9FE1-FA966B8A4664}">
            <xm:f>List!$A$4</xm:f>
            <x14:dxf/>
          </x14:cfRule>
          <x14:cfRule type="cellIs" priority="131" operator="equal" id="{E285A892-8ACC-4C98-9EAA-7443A10855A7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32" operator="equal" id="{4C6B9FA3-DDF1-4D01-B886-462E3D0A39A5}">
            <xm:f>List!$A$1</xm:f>
            <x14:dxf>
              <fill>
                <patternFill>
                  <bgColor rgb="FF00B050"/>
                </patternFill>
              </fill>
            </x14:dxf>
          </x14:cfRule>
          <xm:sqref>I68</xm:sqref>
        </x14:conditionalFormatting>
        <x14:conditionalFormatting xmlns:xm="http://schemas.microsoft.com/office/excel/2006/main">
          <x14:cfRule type="cellIs" priority="122" operator="equal" id="{9C3D6F80-DF1C-48F1-ADE4-B032BF0D80AB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3297F426-5E46-419D-8249-E9A5E17092B3}">
            <xm:f>List!$A$4</xm:f>
            <x14:dxf/>
          </x14:cfRule>
          <x14:cfRule type="cellIs" priority="124" operator="equal" id="{665C8620-5E75-4A1B-94CD-20FAF367CA52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25" operator="equal" id="{7F68AE1D-99E4-42BD-9C34-5C6B4134BA3D}">
            <xm:f>List!$A$1</xm:f>
            <x14:dxf>
              <fill>
                <patternFill>
                  <bgColor rgb="FF00B050"/>
                </patternFill>
              </fill>
            </x14:dxf>
          </x14:cfRule>
          <xm:sqref>I70</xm:sqref>
        </x14:conditionalFormatting>
        <x14:conditionalFormatting xmlns:xm="http://schemas.microsoft.com/office/excel/2006/main">
          <x14:cfRule type="cellIs" priority="116" operator="equal" id="{B0F99C50-AFF1-4E84-8283-E3E7CBA15AB0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17" operator="equal" id="{55820C35-8CA7-4CE4-94C1-37A7225D8F58}">
            <xm:f>List!$A$4</xm:f>
            <x14:dxf/>
          </x14:cfRule>
          <x14:cfRule type="cellIs" priority="118" operator="equal" id="{6AB82B01-3F59-4095-A0F7-F35FD662C1E1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19" operator="equal" id="{4B17421D-0444-41A8-BB03-1FA137A47602}">
            <xm:f>List!$A$1</xm:f>
            <x14:dxf>
              <fill>
                <patternFill>
                  <bgColor rgb="FF00B050"/>
                </patternFill>
              </fill>
            </x14:dxf>
          </x14:cfRule>
          <xm:sqref>I72</xm:sqref>
        </x14:conditionalFormatting>
        <x14:conditionalFormatting xmlns:xm="http://schemas.microsoft.com/office/excel/2006/main">
          <x14:cfRule type="cellIs" priority="109" operator="equal" id="{A2F20E32-D311-4D55-B5C2-E63C891E428C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10" operator="equal" id="{A83CC7FF-7782-4439-B53B-28387E8F1304}">
            <xm:f>List!$A$4</xm:f>
            <x14:dxf/>
          </x14:cfRule>
          <x14:cfRule type="cellIs" priority="111" operator="equal" id="{0D218671-B352-4832-B309-DE24ADDAFB55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12" operator="equal" id="{534ECB91-8F63-416F-B48D-67C066AD7CBA}">
            <xm:f>List!$A$1</xm:f>
            <x14:dxf>
              <fill>
                <patternFill>
                  <bgColor rgb="FF00B050"/>
                </patternFill>
              </fill>
            </x14:dxf>
          </x14:cfRule>
          <xm:sqref>I74</xm:sqref>
        </x14:conditionalFormatting>
        <x14:conditionalFormatting xmlns:xm="http://schemas.microsoft.com/office/excel/2006/main">
          <x14:cfRule type="cellIs" priority="103" operator="equal" id="{1DF0F719-E879-4F19-BDFA-1CD72A74837B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04" operator="equal" id="{A4E40AE5-D4A7-4D16-AD46-E97F6C9FDAC1}">
            <xm:f>List!$A$4</xm:f>
            <x14:dxf/>
          </x14:cfRule>
          <x14:cfRule type="cellIs" priority="105" operator="equal" id="{6FDA4BC3-3D07-439D-A2E4-87C904C933B4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06" operator="equal" id="{A9FED53A-EE24-4449-8EEF-FE63CCEAB14B}">
            <xm:f>List!$A$1</xm:f>
            <x14:dxf>
              <fill>
                <patternFill>
                  <bgColor rgb="FF00B050"/>
                </patternFill>
              </fill>
            </x14:dxf>
          </x14:cfRule>
          <xm:sqref>I75</xm:sqref>
        </x14:conditionalFormatting>
        <x14:conditionalFormatting xmlns:xm="http://schemas.microsoft.com/office/excel/2006/main">
          <x14:cfRule type="cellIs" priority="97" operator="equal" id="{406D2941-841E-4DF2-9366-D1E0597978C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AA8233C8-73F8-4F57-9A3E-EE20D33E9A1F}">
            <xm:f>List!$A$4</xm:f>
            <x14:dxf/>
          </x14:cfRule>
          <x14:cfRule type="cellIs" priority="99" operator="equal" id="{0423947A-24F1-40D8-8133-32E3711673FD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100" operator="equal" id="{D9611252-535B-459C-979E-ABF947C962AB}">
            <xm:f>List!$A$1</xm:f>
            <x14:dxf>
              <fill>
                <patternFill>
                  <bgColor rgb="FF00B050"/>
                </patternFill>
              </fill>
            </x14:dxf>
          </x14:cfRule>
          <xm:sqref>I76</xm:sqref>
        </x14:conditionalFormatting>
        <x14:conditionalFormatting xmlns:xm="http://schemas.microsoft.com/office/excel/2006/main">
          <x14:cfRule type="cellIs" priority="91" operator="equal" id="{D40A2AC3-9228-4332-8408-60708C2B205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92" operator="equal" id="{E4F7D719-0AD7-402B-9D9C-E03BF8FA016B}">
            <xm:f>List!$A$4</xm:f>
            <x14:dxf/>
          </x14:cfRule>
          <x14:cfRule type="cellIs" priority="93" operator="equal" id="{6E269A81-4888-4141-9267-7DC798BD7B9C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94" operator="equal" id="{DA65268F-A578-4B19-95F7-23433FD53E34}">
            <xm:f>List!$A$1</xm:f>
            <x14:dxf>
              <fill>
                <patternFill>
                  <bgColor rgb="FF00B050"/>
                </patternFill>
              </fill>
            </x14:dxf>
          </x14:cfRule>
          <xm:sqref>I78</xm:sqref>
        </x14:conditionalFormatting>
        <x14:conditionalFormatting xmlns:xm="http://schemas.microsoft.com/office/excel/2006/main">
          <x14:cfRule type="cellIs" priority="85" operator="equal" id="{6FEE9591-4A84-4FAE-A76C-066A26337A47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86" operator="equal" id="{4E155461-5654-49FE-9A2A-4A14B642EAE1}">
            <xm:f>List!$A$4</xm:f>
            <x14:dxf/>
          </x14:cfRule>
          <x14:cfRule type="cellIs" priority="87" operator="equal" id="{717FF7E1-4E4E-473D-BA79-48AC252CEF62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88" operator="equal" id="{1000AAE6-715E-4776-9EC6-AD5E38CE9238}">
            <xm:f>List!$A$1</xm:f>
            <x14:dxf>
              <fill>
                <patternFill>
                  <bgColor rgb="FF00B050"/>
                </patternFill>
              </fill>
            </x14:dxf>
          </x14:cfRule>
          <xm:sqref>I79</xm:sqref>
        </x14:conditionalFormatting>
        <x14:conditionalFormatting xmlns:xm="http://schemas.microsoft.com/office/excel/2006/main">
          <x14:cfRule type="cellIs" priority="79" operator="equal" id="{E79214C0-424E-4FCE-A30A-33C7C67DA744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80" operator="equal" id="{D9DFDD08-3293-42FE-9D71-A5DEA7B22D0C}">
            <xm:f>List!$A$4</xm:f>
            <x14:dxf/>
          </x14:cfRule>
          <x14:cfRule type="cellIs" priority="81" operator="equal" id="{13ADE0C7-C4B5-4655-B3D9-1F567CF09E74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82" operator="equal" id="{543DC9D6-F8C9-4639-BB54-2934E9991FCA}">
            <xm:f>List!$A$1</xm:f>
            <x14:dxf>
              <fill>
                <patternFill>
                  <bgColor rgb="FF00B050"/>
                </patternFill>
              </fill>
            </x14:dxf>
          </x14:cfRule>
          <xm:sqref>I80</xm:sqref>
        </x14:conditionalFormatting>
        <x14:conditionalFormatting xmlns:xm="http://schemas.microsoft.com/office/excel/2006/main">
          <x14:cfRule type="cellIs" priority="73" operator="equal" id="{2EBB7945-3B6F-431B-A1EA-61921951EF8C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74" operator="equal" id="{0B74D52D-59BE-4DDC-9CDD-8729EA3B74EC}">
            <xm:f>List!$A$4</xm:f>
            <x14:dxf/>
          </x14:cfRule>
          <x14:cfRule type="cellIs" priority="75" operator="equal" id="{8E394BCC-8EA3-4462-9FAC-76BD95557B2F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76" operator="equal" id="{310026DC-8094-4AAB-AFE0-83F6BB81411A}">
            <xm:f>List!$A$1</xm:f>
            <x14:dxf>
              <fill>
                <patternFill>
                  <bgColor rgb="FF00B050"/>
                </patternFill>
              </fill>
            </x14:dxf>
          </x14:cfRule>
          <xm:sqref>I82</xm:sqref>
        </x14:conditionalFormatting>
        <x14:conditionalFormatting xmlns:xm="http://schemas.microsoft.com/office/excel/2006/main">
          <x14:cfRule type="cellIs" priority="67" operator="equal" id="{47662A8C-E2D1-493B-A5BE-64C3ED6BFBBA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0E3F1BAA-0873-47AA-8DD9-0A1650A1E6AE}">
            <xm:f>List!$A$4</xm:f>
            <x14:dxf/>
          </x14:cfRule>
          <x14:cfRule type="cellIs" priority="69" operator="equal" id="{27E93290-FBEF-4A99-AE54-49BE2789100B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70" operator="equal" id="{9984EB8F-B3EF-4C60-A2E4-D96E70F9FDF7}">
            <xm:f>List!$A$1</xm:f>
            <x14:dxf>
              <fill>
                <patternFill>
                  <bgColor rgb="FF00B050"/>
                </patternFill>
              </fill>
            </x14:dxf>
          </x14:cfRule>
          <xm:sqref>I83</xm:sqref>
        </x14:conditionalFormatting>
        <x14:conditionalFormatting xmlns:xm="http://schemas.microsoft.com/office/excel/2006/main">
          <x14:cfRule type="cellIs" priority="55" operator="equal" id="{42BA227A-CB1E-4B4F-B726-AAA7481E1F5A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56" operator="equal" id="{63312D79-2CA3-4A54-95C0-B32CF9F460B3}">
            <xm:f>List!$A$4</xm:f>
            <x14:dxf/>
          </x14:cfRule>
          <x14:cfRule type="cellIs" priority="57" operator="equal" id="{E0D1D8D8-649E-429B-BA6B-CB32AD8CA803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58" operator="equal" id="{9C79D206-D886-4393-9F5B-B34BDEF96DDD}">
            <xm:f>List!$A$1</xm:f>
            <x14:dxf>
              <fill>
                <patternFill>
                  <bgColor rgb="FF00B050"/>
                </patternFill>
              </fill>
            </x14:dxf>
          </x14:cfRule>
          <xm:sqref>I86</xm:sqref>
        </x14:conditionalFormatting>
        <x14:conditionalFormatting xmlns:xm="http://schemas.microsoft.com/office/excel/2006/main">
          <x14:cfRule type="cellIs" priority="50" operator="equal" id="{3255BF4D-FB6B-4D7C-BE2E-602568DC9AB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51" operator="equal" id="{9E58AEEA-7BA9-4E0E-9D67-38AFF0811DA6}">
            <xm:f>List!$A$4</xm:f>
            <x14:dxf/>
          </x14:cfRule>
          <x14:cfRule type="cellIs" priority="52" operator="equal" id="{EA0B2CC5-5DC5-472A-9279-AC16C708D3B7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53" operator="equal" id="{489628FA-A4B2-4DCB-A0E7-24515058BEDE}">
            <xm:f>List!$A$1</xm:f>
            <x14:dxf>
              <fill>
                <patternFill>
                  <bgColor rgb="FF00B050"/>
                </patternFill>
              </fill>
            </x14:dxf>
          </x14:cfRule>
          <xm:sqref>I87</xm:sqref>
        </x14:conditionalFormatting>
        <x14:conditionalFormatting xmlns:xm="http://schemas.microsoft.com/office/excel/2006/main">
          <x14:cfRule type="cellIs" priority="45" operator="equal" id="{8FCB3FF2-FE00-48D2-BEE5-DEF1AEAFBF3B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46" operator="equal" id="{1A50A9C8-FAAB-47C0-9370-75EEF0E24B10}">
            <xm:f>List!$A$4</xm:f>
            <x14:dxf/>
          </x14:cfRule>
          <x14:cfRule type="cellIs" priority="47" operator="equal" id="{D295C2B8-FC0B-4C58-922D-1CE64CD8ACFE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48" operator="equal" id="{A1C468E9-8DD3-4161-9FCA-C3788B78B91A}">
            <xm:f>List!$A$1</xm:f>
            <x14:dxf>
              <fill>
                <patternFill>
                  <bgColor rgb="FF00B050"/>
                </patternFill>
              </fill>
            </x14:dxf>
          </x14:cfRule>
          <xm:sqref>I88</xm:sqref>
        </x14:conditionalFormatting>
        <x14:conditionalFormatting xmlns:xm="http://schemas.microsoft.com/office/excel/2006/main">
          <x14:cfRule type="cellIs" priority="40" operator="equal" id="{D9025615-2E8C-4DE2-B24F-6E107EA16DC9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41" operator="equal" id="{6781EFD4-D513-4CA6-BE2D-C5E41E856181}">
            <xm:f>List!$A$4</xm:f>
            <x14:dxf/>
          </x14:cfRule>
          <x14:cfRule type="cellIs" priority="42" operator="equal" id="{40CF9C61-E091-4291-8DC1-E7EE64F6A97B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43" operator="equal" id="{B831A7A1-4D68-4E4E-909A-B418CDFF7488}">
            <xm:f>List!$A$1</xm:f>
            <x14:dxf>
              <fill>
                <patternFill>
                  <bgColor rgb="FF00B05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ellIs" priority="35" operator="equal" id="{7B1C74E8-E6ED-433A-AC8B-5E48EBF9C3A9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36" operator="equal" id="{5353004D-71B3-457F-994A-17D312A18551}">
            <xm:f>List!$A$4</xm:f>
            <x14:dxf/>
          </x14:cfRule>
          <x14:cfRule type="cellIs" priority="37" operator="equal" id="{FD070A7F-315B-42FF-A912-4DD4DD69E744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38" operator="equal" id="{D925ACCF-E822-4A4E-91BB-AF348A3B55E8}">
            <xm:f>List!$A$1</xm:f>
            <x14:dxf>
              <fill>
                <patternFill>
                  <bgColor rgb="FF00B050"/>
                </patternFill>
              </fill>
            </x14:dxf>
          </x14:cfRule>
          <xm:sqref>I46</xm:sqref>
        </x14:conditionalFormatting>
        <x14:conditionalFormatting xmlns:xm="http://schemas.microsoft.com/office/excel/2006/main">
          <x14:cfRule type="cellIs" priority="22" operator="equal" id="{730A1E45-5551-42B0-BD3A-EB5716A37FA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FD8AEA7C-3A54-4C19-8073-B96319D9897C}">
            <xm:f>List!$A$4</xm:f>
            <x14:dxf/>
          </x14:cfRule>
          <x14:cfRule type="cellIs" priority="24" operator="equal" id="{97C14FB7-1D81-4710-9AEA-21392DEA7FE9}">
            <xm:f>List!$A$3</xm:f>
            <x14:dxf>
              <fill>
                <patternFill patternType="gray0625">
                  <bgColor rgb="FF00B050"/>
                </patternFill>
              </fill>
            </x14:dxf>
          </x14:cfRule>
          <x14:cfRule type="cellIs" priority="25" operator="equal" id="{5897FB0C-5A69-457C-8AE3-E71C880451C3}">
            <xm:f>List!$A$1</xm:f>
            <x14:dxf>
              <fill>
                <patternFill>
                  <bgColor rgb="FF00B050"/>
                </patternFill>
              </fill>
            </x14:dxf>
          </x14:cfRule>
          <xm:sqref>I85</xm:sqref>
        </x14:conditionalFormatting>
        <x14:conditionalFormatting xmlns:xm="http://schemas.microsoft.com/office/excel/2006/main">
          <x14:cfRule type="cellIs" priority="13" operator="equal" id="{052C8E38-4093-4055-8D54-BED1B70E9C3F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4" operator="equal" id="{DF4138AB-AC38-483E-85E1-DF0014AB5D35}">
            <xm:f>List!$A$4</xm:f>
            <x14:dxf/>
          </x14:cfRule>
          <x14:cfRule type="cellIs" priority="15" operator="equal" id="{69631E56-3F5F-4F1C-A9B1-5F5D26BDEFAC}">
            <xm:f>List!$A$3</xm:f>
            <x14:dxf>
              <fill>
                <gradientFill degree="180">
                  <stop position="0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cellIs" priority="16" operator="equal" id="{13EF1F5C-CDA9-4EDF-9FDA-A57189248F65}">
            <xm:f>List!$A$1</xm:f>
            <x14:dxf>
              <fill>
                <patternFill>
                  <bgColor rgb="FF00B050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ellIs" priority="9" operator="equal" id="{7C209BD0-3224-4AD5-84D6-677D4B3EB472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10" operator="equal" id="{542C9DA7-DF0C-4902-AF4C-BCDDEFE0F9E5}">
            <xm:f>List!$A$4</xm:f>
            <x14:dxf/>
          </x14:cfRule>
          <x14:cfRule type="cellIs" priority="11" operator="equal" id="{D7F56EED-9CD2-4B5F-82EF-24C13191FFAA}">
            <xm:f>List!$A$3</xm:f>
            <x14:dxf>
              <fill>
                <gradientFill degree="180">
                  <stop position="0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cellIs" priority="12" operator="equal" id="{C1C95471-9EF6-4FC3-BDDD-6C74E5190854}">
            <xm:f>List!$A$1</xm:f>
            <x14:dxf>
              <fill>
                <patternFill>
                  <bgColor rgb="FF00B050"/>
                </patternFill>
              </fill>
            </x14:dxf>
          </x14:cfRule>
          <xm:sqref>I15:I16</xm:sqref>
        </x14:conditionalFormatting>
        <x14:conditionalFormatting xmlns:xm="http://schemas.microsoft.com/office/excel/2006/main">
          <x14:cfRule type="cellIs" priority="5" operator="equal" id="{4186F057-4086-4B10-97EB-C9E72FB294B4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1121836B-72BD-411B-932D-BCCF2EFF5FA1}">
            <xm:f>List!$A$4</xm:f>
            <x14:dxf/>
          </x14:cfRule>
          <x14:cfRule type="cellIs" priority="7" operator="equal" id="{B3B279D4-7882-4140-8F25-25AD84715039}">
            <xm:f>List!$A$3</xm:f>
            <x14:dxf>
              <fill>
                <gradientFill degree="180">
                  <stop position="0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cellIs" priority="8" operator="equal" id="{16A000CC-84D5-400B-971B-7CB328A54EBB}">
            <xm:f>List!$A$1</xm:f>
            <x14:dxf>
              <fill>
                <patternFill>
                  <bgColor rgb="FF00B050"/>
                </patternFill>
              </fill>
            </x14:dxf>
          </x14:cfRule>
          <xm:sqref>I18:I24</xm:sqref>
        </x14:conditionalFormatting>
        <x14:conditionalFormatting xmlns:xm="http://schemas.microsoft.com/office/excel/2006/main">
          <x14:cfRule type="cellIs" priority="1" operator="equal" id="{4B4DD342-C1BD-4146-96A3-0C27DB986D6C}">
            <xm:f>List!$A$5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F5548037-4B3B-479F-A603-B06D76059B60}">
            <xm:f>List!$A$4</xm:f>
            <x14:dxf/>
          </x14:cfRule>
          <x14:cfRule type="cellIs" priority="3" operator="equal" id="{43CBB3A1-4798-416A-BE41-D2F3843862D6}">
            <xm:f>List!$A$3</xm:f>
            <x14:dxf>
              <fill>
                <gradientFill degree="180">
                  <stop position="0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cellIs" priority="4" operator="equal" id="{4092C04C-4CB7-4352-A0D9-26AB568BA77E}">
            <xm:f>List!$A$1</xm:f>
            <x14:dxf>
              <fill>
                <patternFill>
                  <bgColor rgb="FF00B050"/>
                </patternFill>
              </fill>
            </x14:dxf>
          </x14:cfRule>
          <xm:sqref>I25:I88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EBF9253-61C7-4CEA-A924-C04833B7A910}">
          <x14:formula1>
            <xm:f>List!$A$1:$A$7</xm:f>
          </x14:formula1>
          <xm:sqref>G89:G1048576</xm:sqref>
        </x14:dataValidation>
        <x14:dataValidation type="list" allowBlank="1" showInputMessage="1" showErrorMessage="1" error="You must select a nation" promptTitle="Nation List" xr:uid="{80813E9A-2F8D-44A6-936B-C0180F0EE3BF}">
          <x14:formula1>
            <xm:f>List!$D$1:$D$17</xm:f>
          </x14:formula1>
          <xm:sqref>B14:B88</xm:sqref>
        </x14:dataValidation>
        <x14:dataValidation type="list" allowBlank="1" showInputMessage="1" showErrorMessage="1" error="You must select a nation" promptTitle="Nation List" xr:uid="{A6B655C5-BB48-4CE8-84A5-15969297BE85}">
          <x14:formula1>
            <xm:f>List!$A$1:$A$5</xm:f>
          </x14:formula1>
          <xm:sqref>I14:I88</xm:sqref>
        </x14:dataValidation>
        <x14:dataValidation type="list" allowBlank="1" showInputMessage="1" showErrorMessage="1" xr:uid="{AA005F17-0826-4F61-B839-B59DD9C8180E}">
          <x14:formula1>
            <xm:f>List!$C$1:$C$9</xm:f>
          </x14:formula1>
          <xm:sqref>G14:G88 E14:E88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5"/>
  <sheetViews>
    <sheetView workbookViewId="0">
      <selection activeCell="C24" sqref="C24"/>
    </sheetView>
  </sheetViews>
  <sheetFormatPr defaultColWidth="11.85546875" defaultRowHeight="15" x14ac:dyDescent="0.25"/>
  <cols>
    <col min="1" max="1" width="14.140625" style="30" bestFit="1" customWidth="1"/>
    <col min="2" max="2" width="23" style="28" bestFit="1" customWidth="1"/>
    <col min="3" max="3" width="12.7109375" style="30" bestFit="1" customWidth="1"/>
    <col min="4" max="4" width="17.5703125" style="30" bestFit="1" customWidth="1"/>
    <col min="5" max="16384" width="11.85546875" style="28"/>
  </cols>
  <sheetData>
    <row r="1" spans="1:8" x14ac:dyDescent="0.25">
      <c r="A1" s="30" t="s">
        <v>137</v>
      </c>
      <c r="B1" s="46" t="s">
        <v>179</v>
      </c>
      <c r="C1" s="22" t="s">
        <v>186</v>
      </c>
      <c r="D1" s="30" t="s">
        <v>157</v>
      </c>
      <c r="E1" s="28" t="s">
        <v>198</v>
      </c>
    </row>
    <row r="2" spans="1:8" x14ac:dyDescent="0.25">
      <c r="A2" s="30" t="s">
        <v>106</v>
      </c>
      <c r="B2" s="46" t="s">
        <v>178</v>
      </c>
      <c r="C2" s="22" t="s">
        <v>153</v>
      </c>
      <c r="D2" s="30" t="s">
        <v>158</v>
      </c>
      <c r="E2" s="28" t="s">
        <v>199</v>
      </c>
      <c r="H2" s="30"/>
    </row>
    <row r="3" spans="1:8" x14ac:dyDescent="0.25">
      <c r="A3" s="30" t="s">
        <v>183</v>
      </c>
      <c r="B3" s="46" t="s">
        <v>177</v>
      </c>
      <c r="C3" s="22" t="s">
        <v>152</v>
      </c>
      <c r="D3" s="30" t="s">
        <v>159</v>
      </c>
      <c r="H3" s="30"/>
    </row>
    <row r="4" spans="1:8" x14ac:dyDescent="0.25">
      <c r="A4" s="30" t="s">
        <v>140</v>
      </c>
      <c r="B4" s="46" t="s">
        <v>176</v>
      </c>
      <c r="C4" s="22" t="s">
        <v>201</v>
      </c>
      <c r="D4" s="30" t="s">
        <v>160</v>
      </c>
      <c r="H4" s="30"/>
    </row>
    <row r="5" spans="1:8" x14ac:dyDescent="0.25">
      <c r="A5" s="30" t="s">
        <v>107</v>
      </c>
      <c r="B5" s="46" t="s">
        <v>175</v>
      </c>
      <c r="C5" s="22" t="s">
        <v>200</v>
      </c>
      <c r="D5" s="30" t="s">
        <v>161</v>
      </c>
      <c r="H5" s="30"/>
    </row>
    <row r="6" spans="1:8" x14ac:dyDescent="0.25">
      <c r="B6" s="46" t="s">
        <v>180</v>
      </c>
      <c r="C6" s="22"/>
      <c r="D6" s="30" t="s">
        <v>280</v>
      </c>
      <c r="H6" s="30"/>
    </row>
    <row r="7" spans="1:8" x14ac:dyDescent="0.25">
      <c r="B7" s="46" t="s">
        <v>174</v>
      </c>
      <c r="C7" s="22"/>
      <c r="D7" s="30" t="s">
        <v>163</v>
      </c>
      <c r="F7" s="29"/>
      <c r="H7" s="30"/>
    </row>
    <row r="8" spans="1:8" x14ac:dyDescent="0.25">
      <c r="A8" s="28"/>
      <c r="B8" s="46" t="s">
        <v>181</v>
      </c>
      <c r="C8" s="22"/>
      <c r="D8" s="30" t="s">
        <v>164</v>
      </c>
      <c r="F8" s="29"/>
      <c r="H8" s="30"/>
    </row>
    <row r="9" spans="1:8" x14ac:dyDescent="0.25">
      <c r="A9" s="28"/>
      <c r="B9" s="46" t="s">
        <v>192</v>
      </c>
      <c r="C9" s="22"/>
      <c r="D9" s="30" t="s">
        <v>53</v>
      </c>
      <c r="H9" s="30"/>
    </row>
    <row r="10" spans="1:8" x14ac:dyDescent="0.25">
      <c r="A10" s="28"/>
      <c r="B10" s="46" t="s">
        <v>191</v>
      </c>
      <c r="C10" s="22" t="s">
        <v>187</v>
      </c>
      <c r="D10" s="30" t="s">
        <v>165</v>
      </c>
      <c r="H10" s="30"/>
    </row>
    <row r="11" spans="1:8" x14ac:dyDescent="0.25">
      <c r="A11" s="28"/>
      <c r="B11" s="46" t="s">
        <v>173</v>
      </c>
      <c r="C11" s="22" t="s">
        <v>195</v>
      </c>
      <c r="D11" s="30" t="s">
        <v>167</v>
      </c>
      <c r="H11" s="30"/>
    </row>
    <row r="12" spans="1:8" x14ac:dyDescent="0.25">
      <c r="A12" s="28"/>
      <c r="B12" s="46" t="s">
        <v>182</v>
      </c>
      <c r="C12" s="22" t="s">
        <v>188</v>
      </c>
      <c r="D12" s="30" t="s">
        <v>166</v>
      </c>
      <c r="H12" s="30"/>
    </row>
    <row r="13" spans="1:8" x14ac:dyDescent="0.25">
      <c r="A13" s="28"/>
      <c r="C13" s="22" t="s">
        <v>152</v>
      </c>
      <c r="D13" s="30" t="s">
        <v>168</v>
      </c>
      <c r="H13" s="30"/>
    </row>
    <row r="14" spans="1:8" x14ac:dyDescent="0.25">
      <c r="A14" s="28"/>
      <c r="C14" s="22" t="s">
        <v>189</v>
      </c>
      <c r="D14" s="30" t="s">
        <v>169</v>
      </c>
      <c r="H14" s="30"/>
    </row>
    <row r="15" spans="1:8" x14ac:dyDescent="0.25">
      <c r="A15" s="28"/>
      <c r="C15" s="22" t="s">
        <v>190</v>
      </c>
      <c r="D15" s="30" t="s">
        <v>170</v>
      </c>
      <c r="H15" s="30"/>
    </row>
    <row r="16" spans="1:8" x14ac:dyDescent="0.25">
      <c r="A16" s="28"/>
      <c r="C16" s="28"/>
      <c r="D16" s="30" t="s">
        <v>171</v>
      </c>
      <c r="H16" s="30"/>
    </row>
    <row r="17" spans="1:22" x14ac:dyDescent="0.25">
      <c r="A17" s="28"/>
      <c r="C17" s="28"/>
      <c r="D17" s="30" t="s">
        <v>47</v>
      </c>
      <c r="H17" s="30"/>
    </row>
    <row r="18" spans="1:22" x14ac:dyDescent="0.25">
      <c r="A18" s="28"/>
      <c r="C18" s="28"/>
      <c r="D18" s="28"/>
      <c r="H18" s="30"/>
    </row>
    <row r="19" spans="1:22" x14ac:dyDescent="0.25">
      <c r="A19" s="28"/>
      <c r="C19" s="28"/>
      <c r="D19" s="28"/>
    </row>
    <row r="20" spans="1:22" s="20" customFormat="1" x14ac:dyDescent="0.25">
      <c r="B20" s="26" t="s">
        <v>157</v>
      </c>
      <c r="C20" s="26"/>
      <c r="D20" s="62" t="s">
        <v>203</v>
      </c>
      <c r="E20" s="26"/>
      <c r="F20" s="57"/>
      <c r="G20" s="26"/>
      <c r="H20" s="57"/>
      <c r="I20" s="49"/>
      <c r="J20" s="18"/>
      <c r="K20" s="50"/>
      <c r="L20" s="63">
        <v>60</v>
      </c>
      <c r="M20" s="47"/>
      <c r="N20" s="48">
        <f t="shared" ref="N20:N24" si="0">L20-M20</f>
        <v>60</v>
      </c>
      <c r="O20" s="19"/>
      <c r="P20" s="62" t="s">
        <v>35</v>
      </c>
      <c r="Q20" s="23"/>
      <c r="R20" s="23"/>
      <c r="S20" s="21"/>
      <c r="T20" s="21"/>
      <c r="U20" s="21"/>
      <c r="V20" s="21"/>
    </row>
    <row r="21" spans="1:22" s="20" customFormat="1" x14ac:dyDescent="0.25">
      <c r="B21" s="26" t="s">
        <v>158</v>
      </c>
      <c r="C21" s="26"/>
      <c r="D21" s="64" t="s">
        <v>206</v>
      </c>
      <c r="E21" s="26"/>
      <c r="F21" s="57"/>
      <c r="G21" s="26"/>
      <c r="H21" s="57"/>
      <c r="I21" s="49" t="s">
        <v>137</v>
      </c>
      <c r="J21" s="18"/>
      <c r="K21" s="50"/>
      <c r="L21" s="65">
        <v>60</v>
      </c>
      <c r="M21" s="47"/>
      <c r="N21" s="48">
        <f t="shared" si="0"/>
        <v>60</v>
      </c>
      <c r="O21" s="19"/>
      <c r="P21" s="62" t="s">
        <v>10</v>
      </c>
      <c r="Q21" s="23"/>
      <c r="R21" s="23"/>
      <c r="S21" s="21"/>
      <c r="T21" s="21"/>
      <c r="U21" s="21"/>
      <c r="V21" s="21"/>
    </row>
    <row r="22" spans="1:22" s="20" customFormat="1" x14ac:dyDescent="0.25">
      <c r="B22" s="26" t="s">
        <v>160</v>
      </c>
      <c r="C22" s="26"/>
      <c r="D22" s="62" t="s">
        <v>210</v>
      </c>
      <c r="E22" s="26"/>
      <c r="F22" s="57"/>
      <c r="G22" s="26"/>
      <c r="H22" s="57"/>
      <c r="I22" s="49" t="s">
        <v>137</v>
      </c>
      <c r="J22" s="18"/>
      <c r="K22" s="50"/>
      <c r="L22" s="63">
        <v>100</v>
      </c>
      <c r="M22" s="47"/>
      <c r="N22" s="48">
        <f t="shared" si="0"/>
        <v>100</v>
      </c>
      <c r="O22" s="19"/>
      <c r="P22" s="62" t="s">
        <v>17</v>
      </c>
      <c r="Q22" s="23"/>
      <c r="R22" s="23"/>
      <c r="S22" s="21"/>
      <c r="T22" s="21"/>
      <c r="U22" s="21"/>
      <c r="V22" s="21"/>
    </row>
    <row r="23" spans="1:22" s="20" customFormat="1" x14ac:dyDescent="0.25">
      <c r="B23" s="26" t="s">
        <v>165</v>
      </c>
      <c r="C23" s="26" t="s">
        <v>254</v>
      </c>
      <c r="D23" s="62" t="s">
        <v>214</v>
      </c>
      <c r="E23" s="26"/>
      <c r="F23" s="57"/>
      <c r="G23" s="26"/>
      <c r="H23" s="57"/>
      <c r="I23" s="49" t="s">
        <v>137</v>
      </c>
      <c r="J23" s="18"/>
      <c r="K23" s="50"/>
      <c r="L23" s="63">
        <v>80</v>
      </c>
      <c r="M23" s="47"/>
      <c r="N23" s="48">
        <f t="shared" si="0"/>
        <v>80</v>
      </c>
      <c r="O23" s="19"/>
      <c r="P23" s="62" t="s">
        <v>51</v>
      </c>
      <c r="Q23" s="23"/>
      <c r="R23" s="23"/>
      <c r="S23" s="21"/>
      <c r="T23" s="21"/>
      <c r="U23" s="21"/>
      <c r="V23" s="21"/>
    </row>
    <row r="24" spans="1:22" s="20" customFormat="1" x14ac:dyDescent="0.25">
      <c r="B24" s="26" t="s">
        <v>165</v>
      </c>
      <c r="C24" s="26" t="s">
        <v>254</v>
      </c>
      <c r="D24" s="62" t="s">
        <v>215</v>
      </c>
      <c r="E24" s="26"/>
      <c r="F24" s="57"/>
      <c r="G24" s="26"/>
      <c r="H24" s="57"/>
      <c r="I24" s="49" t="s">
        <v>137</v>
      </c>
      <c r="J24" s="18"/>
      <c r="K24" s="50"/>
      <c r="L24" s="63">
        <v>80</v>
      </c>
      <c r="M24" s="47"/>
      <c r="N24" s="48">
        <f t="shared" si="0"/>
        <v>80</v>
      </c>
      <c r="O24" s="19"/>
      <c r="P24" s="62" t="s">
        <v>51</v>
      </c>
      <c r="Q24" s="23"/>
      <c r="R24" s="23"/>
      <c r="S24" s="21"/>
      <c r="T24" s="21"/>
      <c r="U24" s="21"/>
      <c r="V24" s="21"/>
    </row>
    <row r="25" spans="1:22" s="20" customFormat="1" x14ac:dyDescent="0.25">
      <c r="B25" s="26" t="s">
        <v>53</v>
      </c>
      <c r="C25" s="26"/>
      <c r="D25" s="64" t="s">
        <v>220</v>
      </c>
      <c r="E25" s="26"/>
      <c r="F25" s="57"/>
      <c r="G25" s="26"/>
      <c r="H25" s="57"/>
      <c r="I25" s="49" t="s">
        <v>137</v>
      </c>
      <c r="J25" s="18"/>
      <c r="K25" s="50"/>
      <c r="L25" s="66">
        <v>90</v>
      </c>
      <c r="M25" s="47"/>
      <c r="N25" s="48">
        <f>L25-M25</f>
        <v>90</v>
      </c>
      <c r="O25" s="19"/>
      <c r="P25" s="60" t="s">
        <v>249</v>
      </c>
      <c r="Q25" s="23"/>
      <c r="R25" s="23"/>
      <c r="S25" s="21"/>
      <c r="T25" s="21"/>
      <c r="U25" s="21"/>
      <c r="V25" s="21"/>
    </row>
    <row r="26" spans="1:22" s="20" customFormat="1" x14ac:dyDescent="0.25">
      <c r="B26" s="26" t="s">
        <v>53</v>
      </c>
      <c r="C26" s="26"/>
      <c r="D26" s="64" t="s">
        <v>222</v>
      </c>
      <c r="E26" s="26"/>
      <c r="F26" s="57"/>
      <c r="G26" s="26"/>
      <c r="H26" s="57"/>
      <c r="I26" s="49" t="s">
        <v>137</v>
      </c>
      <c r="J26" s="18"/>
      <c r="K26" s="50"/>
      <c r="L26" s="66">
        <v>275</v>
      </c>
      <c r="M26" s="47"/>
      <c r="N26" s="48">
        <f t="shared" ref="N26:N39" si="1">L26-M26</f>
        <v>275</v>
      </c>
      <c r="O26" s="19"/>
      <c r="P26" s="60" t="s">
        <v>249</v>
      </c>
      <c r="Q26" s="23"/>
      <c r="R26" s="23"/>
      <c r="S26" s="21"/>
      <c r="T26" s="21"/>
      <c r="U26" s="21"/>
      <c r="V26" s="21"/>
    </row>
    <row r="27" spans="1:22" s="20" customFormat="1" x14ac:dyDescent="0.25">
      <c r="B27" s="26" t="s">
        <v>171</v>
      </c>
      <c r="C27" s="26"/>
      <c r="D27" s="61" t="s">
        <v>223</v>
      </c>
      <c r="E27" s="26"/>
      <c r="F27" s="57"/>
      <c r="G27" s="26"/>
      <c r="H27" s="57"/>
      <c r="I27" s="49" t="s">
        <v>137</v>
      </c>
      <c r="J27" s="18"/>
      <c r="K27" s="50"/>
      <c r="L27" s="65">
        <v>90</v>
      </c>
      <c r="M27" s="47"/>
      <c r="N27" s="48">
        <f t="shared" si="1"/>
        <v>90</v>
      </c>
      <c r="O27" s="19"/>
      <c r="P27" s="61" t="s">
        <v>250</v>
      </c>
      <c r="Q27" s="23"/>
      <c r="R27" s="23"/>
      <c r="S27" s="21"/>
      <c r="T27" s="21"/>
      <c r="U27" s="21"/>
      <c r="V27" s="21"/>
    </row>
    <row r="28" spans="1:22" s="20" customFormat="1" x14ac:dyDescent="0.25">
      <c r="B28" s="26" t="s">
        <v>171</v>
      </c>
      <c r="C28" s="26"/>
      <c r="D28" s="61" t="s">
        <v>225</v>
      </c>
      <c r="E28" s="26"/>
      <c r="F28" s="57"/>
      <c r="G28" s="26"/>
      <c r="H28" s="57"/>
      <c r="I28" s="49" t="s">
        <v>137</v>
      </c>
      <c r="J28" s="18"/>
      <c r="K28" s="50"/>
      <c r="L28" s="65">
        <v>131</v>
      </c>
      <c r="M28" s="47"/>
      <c r="N28" s="48">
        <f t="shared" si="1"/>
        <v>131</v>
      </c>
      <c r="O28" s="19"/>
      <c r="P28" s="61" t="s">
        <v>250</v>
      </c>
      <c r="Q28" s="23"/>
      <c r="R28" s="23"/>
      <c r="S28" s="21"/>
      <c r="T28" s="21"/>
      <c r="U28" s="21"/>
      <c r="V28" s="21"/>
    </row>
    <row r="29" spans="1:22" s="20" customFormat="1" x14ac:dyDescent="0.25">
      <c r="B29" s="26" t="s">
        <v>171</v>
      </c>
      <c r="C29" s="26"/>
      <c r="D29" s="61" t="s">
        <v>226</v>
      </c>
      <c r="E29" s="26"/>
      <c r="F29" s="57"/>
      <c r="G29" s="26"/>
      <c r="H29" s="57"/>
      <c r="I29" s="49" t="s">
        <v>137</v>
      </c>
      <c r="J29" s="18"/>
      <c r="K29" s="50"/>
      <c r="L29" s="65">
        <v>291</v>
      </c>
      <c r="M29" s="47"/>
      <c r="N29" s="48">
        <f t="shared" si="1"/>
        <v>291</v>
      </c>
      <c r="O29" s="19"/>
      <c r="P29" s="61" t="s">
        <v>250</v>
      </c>
      <c r="Q29" s="23"/>
      <c r="R29" s="23"/>
      <c r="S29" s="21"/>
      <c r="T29" s="21"/>
      <c r="U29" s="21"/>
      <c r="V29" s="21"/>
    </row>
    <row r="30" spans="1:22" s="20" customFormat="1" x14ac:dyDescent="0.25">
      <c r="B30" s="26" t="s">
        <v>171</v>
      </c>
      <c r="C30" s="26"/>
      <c r="D30" s="61" t="s">
        <v>227</v>
      </c>
      <c r="E30" s="26"/>
      <c r="F30" s="57"/>
      <c r="G30" s="26"/>
      <c r="H30" s="57"/>
      <c r="I30" s="49" t="s">
        <v>137</v>
      </c>
      <c r="J30" s="18"/>
      <c r="K30" s="50"/>
      <c r="L30" s="65">
        <v>25</v>
      </c>
      <c r="M30" s="47"/>
      <c r="N30" s="48">
        <f t="shared" si="1"/>
        <v>25</v>
      </c>
      <c r="O30" s="19"/>
      <c r="P30" s="61" t="s">
        <v>250</v>
      </c>
      <c r="Q30" s="23"/>
      <c r="R30" s="23"/>
      <c r="S30" s="21"/>
      <c r="T30" s="21"/>
      <c r="U30" s="21"/>
      <c r="V30" s="21"/>
    </row>
    <row r="31" spans="1:22" s="20" customFormat="1" x14ac:dyDescent="0.25">
      <c r="B31" s="26" t="s">
        <v>171</v>
      </c>
      <c r="C31" s="26"/>
      <c r="D31" s="61" t="s">
        <v>228</v>
      </c>
      <c r="E31" s="26"/>
      <c r="F31" s="57"/>
      <c r="G31" s="26"/>
      <c r="H31" s="57"/>
      <c r="I31" s="49" t="s">
        <v>137</v>
      </c>
      <c r="J31" s="18"/>
      <c r="K31" s="50"/>
      <c r="L31" s="65">
        <v>25</v>
      </c>
      <c r="M31" s="47"/>
      <c r="N31" s="48">
        <f t="shared" si="1"/>
        <v>25</v>
      </c>
      <c r="O31" s="19"/>
      <c r="P31" s="61" t="s">
        <v>250</v>
      </c>
      <c r="Q31" s="23"/>
      <c r="R31" s="23"/>
      <c r="S31" s="21"/>
      <c r="T31" s="21"/>
      <c r="U31" s="21"/>
      <c r="V31" s="21"/>
    </row>
    <row r="32" spans="1:22" s="20" customFormat="1" x14ac:dyDescent="0.25">
      <c r="B32" s="26" t="s">
        <v>168</v>
      </c>
      <c r="C32" s="26"/>
      <c r="D32" s="62" t="s">
        <v>229</v>
      </c>
      <c r="E32" s="26"/>
      <c r="F32" s="57"/>
      <c r="G32" s="26"/>
      <c r="H32" s="57"/>
      <c r="I32" s="49" t="s">
        <v>137</v>
      </c>
      <c r="J32" s="18"/>
      <c r="K32" s="50"/>
      <c r="L32" s="63">
        <v>90</v>
      </c>
      <c r="M32" s="47"/>
      <c r="N32" s="48">
        <f t="shared" si="1"/>
        <v>90</v>
      </c>
      <c r="O32" s="19"/>
      <c r="P32" s="62" t="s">
        <v>54</v>
      </c>
      <c r="Q32" s="23"/>
      <c r="R32" s="23"/>
      <c r="S32" s="21"/>
      <c r="T32" s="21"/>
      <c r="U32" s="21"/>
      <c r="V32" s="21"/>
    </row>
    <row r="33" spans="2:22" s="20" customFormat="1" x14ac:dyDescent="0.25">
      <c r="B33" s="26" t="s">
        <v>168</v>
      </c>
      <c r="C33" s="26"/>
      <c r="D33" s="62" t="s">
        <v>230</v>
      </c>
      <c r="E33" s="26"/>
      <c r="F33" s="57"/>
      <c r="G33" s="26"/>
      <c r="H33" s="57"/>
      <c r="I33" s="49" t="s">
        <v>137</v>
      </c>
      <c r="J33" s="18"/>
      <c r="K33" s="50"/>
      <c r="L33" s="63">
        <v>200</v>
      </c>
      <c r="M33" s="47"/>
      <c r="N33" s="48">
        <f t="shared" si="1"/>
        <v>200</v>
      </c>
      <c r="O33" s="19"/>
      <c r="P33" s="62" t="s">
        <v>54</v>
      </c>
      <c r="Q33" s="23"/>
      <c r="R33" s="23"/>
      <c r="S33" s="21"/>
      <c r="T33" s="21"/>
      <c r="U33" s="21"/>
      <c r="V33" s="21"/>
    </row>
    <row r="34" spans="2:22" s="20" customFormat="1" x14ac:dyDescent="0.25">
      <c r="B34" s="26" t="s">
        <v>166</v>
      </c>
      <c r="C34" s="26"/>
      <c r="D34" s="62" t="s">
        <v>233</v>
      </c>
      <c r="E34" s="26"/>
      <c r="F34" s="57"/>
      <c r="G34" s="26"/>
      <c r="H34" s="57"/>
      <c r="I34" s="49" t="s">
        <v>137</v>
      </c>
      <c r="J34" s="18"/>
      <c r="K34" s="50"/>
      <c r="L34" s="63">
        <v>150</v>
      </c>
      <c r="M34" s="47"/>
      <c r="N34" s="48">
        <f t="shared" si="1"/>
        <v>150</v>
      </c>
      <c r="O34" s="19"/>
      <c r="P34" s="62" t="s">
        <v>251</v>
      </c>
      <c r="Q34" s="23"/>
      <c r="R34" s="23"/>
      <c r="S34" s="21"/>
      <c r="T34" s="21"/>
      <c r="U34" s="21"/>
      <c r="V34" s="21"/>
    </row>
    <row r="35" spans="2:22" s="20" customFormat="1" x14ac:dyDescent="0.25">
      <c r="B35" s="26" t="s">
        <v>47</v>
      </c>
      <c r="C35" s="26"/>
      <c r="D35" s="67" t="s">
        <v>236</v>
      </c>
      <c r="E35" s="26"/>
      <c r="F35" s="57"/>
      <c r="G35" s="26"/>
      <c r="H35" s="57"/>
      <c r="I35" s="49" t="s">
        <v>137</v>
      </c>
      <c r="J35" s="18"/>
      <c r="K35" s="50"/>
      <c r="L35" s="68">
        <v>70</v>
      </c>
      <c r="M35" s="47"/>
      <c r="N35" s="48">
        <f t="shared" si="1"/>
        <v>70</v>
      </c>
      <c r="O35" s="19"/>
      <c r="P35" s="61"/>
      <c r="Q35" s="23"/>
      <c r="R35" s="23"/>
      <c r="S35" s="21"/>
      <c r="T35" s="21"/>
      <c r="U35" s="21"/>
      <c r="V35" s="21"/>
    </row>
    <row r="36" spans="2:22" s="20" customFormat="1" x14ac:dyDescent="0.25">
      <c r="B36" s="26" t="s">
        <v>47</v>
      </c>
      <c r="C36" s="26"/>
      <c r="D36" s="67" t="s">
        <v>237</v>
      </c>
      <c r="E36" s="26"/>
      <c r="F36" s="57"/>
      <c r="G36" s="26"/>
      <c r="H36" s="57"/>
      <c r="I36" s="49" t="s">
        <v>137</v>
      </c>
      <c r="J36" s="18"/>
      <c r="K36" s="50"/>
      <c r="L36" s="68">
        <v>70</v>
      </c>
      <c r="M36" s="47"/>
      <c r="N36" s="48">
        <f t="shared" si="1"/>
        <v>70</v>
      </c>
      <c r="O36" s="19"/>
      <c r="P36" s="61"/>
      <c r="Q36" s="23"/>
      <c r="R36" s="23"/>
      <c r="S36" s="21"/>
      <c r="T36" s="21"/>
      <c r="U36" s="21"/>
      <c r="V36" s="21"/>
    </row>
    <row r="37" spans="2:22" s="20" customFormat="1" x14ac:dyDescent="0.25">
      <c r="B37" s="26" t="s">
        <v>47</v>
      </c>
      <c r="C37" s="26"/>
      <c r="D37" s="61" t="s">
        <v>238</v>
      </c>
      <c r="E37" s="26"/>
      <c r="F37" s="57"/>
      <c r="G37" s="26"/>
      <c r="H37" s="57"/>
      <c r="I37" s="49" t="s">
        <v>137</v>
      </c>
      <c r="J37" s="18"/>
      <c r="K37" s="50"/>
      <c r="L37" s="68">
        <v>70</v>
      </c>
      <c r="M37" s="47"/>
      <c r="N37" s="48">
        <f t="shared" si="1"/>
        <v>70</v>
      </c>
      <c r="O37" s="19"/>
      <c r="P37" s="61"/>
      <c r="Q37" s="23"/>
      <c r="R37" s="23"/>
      <c r="S37" s="21"/>
      <c r="T37" s="21"/>
      <c r="U37" s="21"/>
      <c r="V37" s="21"/>
    </row>
    <row r="38" spans="2:22" s="20" customFormat="1" x14ac:dyDescent="0.25">
      <c r="B38" s="26" t="s">
        <v>47</v>
      </c>
      <c r="C38" s="26" t="s">
        <v>191</v>
      </c>
      <c r="D38" s="61" t="s">
        <v>247</v>
      </c>
      <c r="E38" s="26"/>
      <c r="F38" s="57"/>
      <c r="G38" s="26"/>
      <c r="H38" s="57"/>
      <c r="I38" s="49" t="s">
        <v>137</v>
      </c>
      <c r="J38" s="18"/>
      <c r="K38" s="50"/>
      <c r="L38" s="68">
        <v>120</v>
      </c>
      <c r="M38" s="47"/>
      <c r="N38" s="48">
        <f t="shared" si="1"/>
        <v>120</v>
      </c>
      <c r="O38" s="19"/>
      <c r="P38" s="61"/>
      <c r="Q38" s="21"/>
      <c r="R38" s="21"/>
      <c r="S38" s="21"/>
      <c r="T38" s="21"/>
      <c r="U38" s="21"/>
      <c r="V38" s="21"/>
    </row>
    <row r="39" spans="2:22" s="20" customFormat="1" x14ac:dyDescent="0.25">
      <c r="B39" s="26" t="s">
        <v>47</v>
      </c>
      <c r="C39" s="26" t="s">
        <v>191</v>
      </c>
      <c r="D39" s="61" t="s">
        <v>248</v>
      </c>
      <c r="E39" s="26"/>
      <c r="F39" s="57"/>
      <c r="G39" s="26"/>
      <c r="H39" s="57"/>
      <c r="I39" s="49" t="s">
        <v>137</v>
      </c>
      <c r="J39" s="18"/>
      <c r="K39" s="50"/>
      <c r="L39" s="68">
        <v>120</v>
      </c>
      <c r="M39" s="47"/>
      <c r="N39" s="48">
        <f t="shared" si="1"/>
        <v>120</v>
      </c>
      <c r="O39" s="19"/>
      <c r="P39" s="61"/>
      <c r="Q39" s="21"/>
      <c r="R39" s="21"/>
      <c r="S39" s="21"/>
      <c r="T39" s="21"/>
      <c r="U39" s="21"/>
      <c r="V39" s="21"/>
    </row>
    <row r="40" spans="2:22" x14ac:dyDescent="0.25">
      <c r="D40" s="28"/>
    </row>
    <row r="41" spans="2:22" x14ac:dyDescent="0.25">
      <c r="D41" s="28"/>
    </row>
    <row r="42" spans="2:22" x14ac:dyDescent="0.25">
      <c r="D42" s="28"/>
    </row>
    <row r="43" spans="2:22" x14ac:dyDescent="0.25">
      <c r="D43" s="28"/>
    </row>
    <row r="44" spans="2:22" x14ac:dyDescent="0.25">
      <c r="D44" s="28"/>
    </row>
    <row r="45" spans="2:22" x14ac:dyDescent="0.25">
      <c r="D45" s="28"/>
    </row>
  </sheetData>
  <conditionalFormatting sqref="U20 N20">
    <cfRule type="cellIs" dxfId="502" priority="59" operator="greaterThan">
      <formula>0</formula>
    </cfRule>
  </conditionalFormatting>
  <conditionalFormatting sqref="I20">
    <cfRule type="cellIs" dxfId="501" priority="60" operator="equal">
      <formula>$A$5</formula>
    </cfRule>
    <cfRule type="cellIs" priority="61" operator="equal">
      <formula>$A$4</formula>
    </cfRule>
    <cfRule type="cellIs" dxfId="500" priority="62" operator="equal">
      <formula>$A$3</formula>
    </cfRule>
    <cfRule type="cellIs" dxfId="499" priority="63" operator="equal">
      <formula>$A$1</formula>
    </cfRule>
  </conditionalFormatting>
  <conditionalFormatting sqref="U21 N21">
    <cfRule type="cellIs" dxfId="498" priority="58" operator="greaterThan">
      <formula>0</formula>
    </cfRule>
  </conditionalFormatting>
  <conditionalFormatting sqref="I21">
    <cfRule type="cellIs" dxfId="497" priority="54" operator="equal">
      <formula>$A$5</formula>
    </cfRule>
    <cfRule type="cellIs" priority="55" operator="equal">
      <formula>$A$4</formula>
    </cfRule>
    <cfRule type="cellIs" dxfId="496" priority="56" operator="equal">
      <formula>$A$3</formula>
    </cfRule>
    <cfRule type="cellIs" dxfId="495" priority="57" operator="equal">
      <formula>$A$1</formula>
    </cfRule>
  </conditionalFormatting>
  <conditionalFormatting sqref="N22 U22">
    <cfRule type="cellIs" dxfId="494" priority="49" operator="greaterThan">
      <formula>0</formula>
    </cfRule>
  </conditionalFormatting>
  <conditionalFormatting sqref="I22">
    <cfRule type="cellIs" dxfId="493" priority="50" operator="equal">
      <formula>$A$5</formula>
    </cfRule>
    <cfRule type="cellIs" priority="51" operator="equal">
      <formula>$A$4</formula>
    </cfRule>
    <cfRule type="cellIs" dxfId="492" priority="52" operator="equal">
      <formula>$A$3</formula>
    </cfRule>
    <cfRule type="cellIs" dxfId="491" priority="53" operator="equal">
      <formula>$A$1</formula>
    </cfRule>
  </conditionalFormatting>
  <conditionalFormatting sqref="U23 N23">
    <cfRule type="cellIs" dxfId="490" priority="44" operator="greaterThan">
      <formula>0</formula>
    </cfRule>
  </conditionalFormatting>
  <conditionalFormatting sqref="I23">
    <cfRule type="cellIs" dxfId="489" priority="45" operator="equal">
      <formula>$A$5</formula>
    </cfRule>
    <cfRule type="cellIs" priority="46" operator="equal">
      <formula>$A$4</formula>
    </cfRule>
    <cfRule type="cellIs" dxfId="488" priority="47" operator="equal">
      <formula>$A$3</formula>
    </cfRule>
    <cfRule type="cellIs" dxfId="487" priority="48" operator="equal">
      <formula>$A$1</formula>
    </cfRule>
  </conditionalFormatting>
  <conditionalFormatting sqref="U24 N24">
    <cfRule type="cellIs" dxfId="486" priority="39" operator="greaterThan">
      <formula>0</formula>
    </cfRule>
  </conditionalFormatting>
  <conditionalFormatting sqref="I24">
    <cfRule type="cellIs" dxfId="485" priority="40" operator="equal">
      <formula>$A$5</formula>
    </cfRule>
    <cfRule type="cellIs" priority="41" operator="equal">
      <formula>$A$4</formula>
    </cfRule>
    <cfRule type="cellIs" dxfId="484" priority="42" operator="equal">
      <formula>$A$3</formula>
    </cfRule>
    <cfRule type="cellIs" dxfId="483" priority="43" operator="equal">
      <formula>$A$1</formula>
    </cfRule>
  </conditionalFormatting>
  <conditionalFormatting sqref="I25">
    <cfRule type="cellIs" dxfId="482" priority="35" operator="equal">
      <formula>$A$5</formula>
    </cfRule>
    <cfRule type="cellIs" priority="36" operator="equal">
      <formula>$A$4</formula>
    </cfRule>
    <cfRule type="cellIs" dxfId="481" priority="37" operator="equal">
      <formula>$A$3</formula>
    </cfRule>
    <cfRule type="cellIs" dxfId="480" priority="38" operator="equal">
      <formula>$A$1</formula>
    </cfRule>
  </conditionalFormatting>
  <conditionalFormatting sqref="N25">
    <cfRule type="cellIs" dxfId="479" priority="34" operator="greaterThan">
      <formula>0</formula>
    </cfRule>
  </conditionalFormatting>
  <conditionalFormatting sqref="U25">
    <cfRule type="cellIs" dxfId="478" priority="33" operator="greaterThan">
      <formula>0</formula>
    </cfRule>
  </conditionalFormatting>
  <conditionalFormatting sqref="U26">
    <cfRule type="cellIs" dxfId="477" priority="28" operator="greaterThan">
      <formula>0</formula>
    </cfRule>
  </conditionalFormatting>
  <conditionalFormatting sqref="I26">
    <cfRule type="cellIs" dxfId="476" priority="29" operator="equal">
      <formula>$A$5</formula>
    </cfRule>
    <cfRule type="cellIs" priority="30" operator="equal">
      <formula>$A$4</formula>
    </cfRule>
    <cfRule type="cellIs" dxfId="475" priority="31" operator="equal">
      <formula>$A$3</formula>
    </cfRule>
    <cfRule type="cellIs" dxfId="474" priority="32" operator="equal">
      <formula>$A$1</formula>
    </cfRule>
  </conditionalFormatting>
  <conditionalFormatting sqref="N26">
    <cfRule type="cellIs" dxfId="473" priority="27" operator="greaterThan">
      <formula>0</formula>
    </cfRule>
  </conditionalFormatting>
  <conditionalFormatting sqref="U27 N27">
    <cfRule type="cellIs" dxfId="472" priority="22" operator="greaterThan">
      <formula>0</formula>
    </cfRule>
  </conditionalFormatting>
  <conditionalFormatting sqref="I27">
    <cfRule type="cellIs" dxfId="471" priority="23" operator="equal">
      <formula>$A$5</formula>
    </cfRule>
    <cfRule type="cellIs" priority="24" operator="equal">
      <formula>$A$4</formula>
    </cfRule>
    <cfRule type="cellIs" dxfId="470" priority="25" operator="equal">
      <formula>$A$3</formula>
    </cfRule>
    <cfRule type="cellIs" dxfId="469" priority="26" operator="equal">
      <formula>$A$1</formula>
    </cfRule>
  </conditionalFormatting>
  <conditionalFormatting sqref="N28:N33 U28:U33">
    <cfRule type="cellIs" dxfId="468" priority="21" operator="greaterThan">
      <formula>0</formula>
    </cfRule>
  </conditionalFormatting>
  <conditionalFormatting sqref="I28:I33">
    <cfRule type="cellIs" dxfId="467" priority="17" operator="equal">
      <formula>$A$5</formula>
    </cfRule>
    <cfRule type="cellIs" priority="18" operator="equal">
      <formula>$A$4</formula>
    </cfRule>
    <cfRule type="cellIs" dxfId="466" priority="19" operator="equal">
      <formula>$A$3</formula>
    </cfRule>
    <cfRule type="cellIs" dxfId="465" priority="20" operator="equal">
      <formula>$A$1</formula>
    </cfRule>
  </conditionalFormatting>
  <conditionalFormatting sqref="N34 U34">
    <cfRule type="cellIs" dxfId="464" priority="12" operator="greaterThan">
      <formula>0</formula>
    </cfRule>
  </conditionalFormatting>
  <conditionalFormatting sqref="I34">
    <cfRule type="cellIs" dxfId="463" priority="13" operator="equal">
      <formula>$A$5</formula>
    </cfRule>
    <cfRule type="cellIs" priority="14" operator="equal">
      <formula>$A$4</formula>
    </cfRule>
    <cfRule type="cellIs" dxfId="462" priority="15" operator="equal">
      <formula>$A$3</formula>
    </cfRule>
    <cfRule type="cellIs" dxfId="461" priority="16" operator="equal">
      <formula>$A$1</formula>
    </cfRule>
  </conditionalFormatting>
  <conditionalFormatting sqref="N35:N37 U35:U37">
    <cfRule type="cellIs" dxfId="460" priority="7" operator="greaterThan">
      <formula>0</formula>
    </cfRule>
  </conditionalFormatting>
  <conditionalFormatting sqref="I35:I37">
    <cfRule type="cellIs" dxfId="459" priority="8" operator="equal">
      <formula>$A$5</formula>
    </cfRule>
    <cfRule type="cellIs" priority="9" operator="equal">
      <formula>$A$4</formula>
    </cfRule>
    <cfRule type="cellIs" dxfId="458" priority="10" operator="equal">
      <formula>$A$3</formula>
    </cfRule>
    <cfRule type="cellIs" dxfId="457" priority="11" operator="equal">
      <formula>$A$1</formula>
    </cfRule>
  </conditionalFormatting>
  <conditionalFormatting sqref="I38:I39">
    <cfRule type="cellIs" dxfId="456" priority="3" operator="equal">
      <formula>$A$5</formula>
    </cfRule>
    <cfRule type="cellIs" priority="4" operator="equal">
      <formula>$A$4</formula>
    </cfRule>
    <cfRule type="cellIs" dxfId="455" priority="5" operator="equal">
      <formula>$A$3</formula>
    </cfRule>
    <cfRule type="cellIs" dxfId="454" priority="6" operator="equal">
      <formula>$A$1</formula>
    </cfRule>
  </conditionalFormatting>
  <conditionalFormatting sqref="N38">
    <cfRule type="cellIs" dxfId="453" priority="2" operator="greaterThan">
      <formula>0</formula>
    </cfRule>
  </conditionalFormatting>
  <conditionalFormatting sqref="N39">
    <cfRule type="cellIs" dxfId="452" priority="1" operator="greaterThan">
      <formula>0</formula>
    </cfRule>
  </conditionalFormatting>
  <dataValidations count="5">
    <dataValidation type="list" errorStyle="warning" allowBlank="1" showInputMessage="1" showErrorMessage="1" errorTitle="Invalide entry!" error="You must select a country" promptTitle="Nation List" sqref="A1:A7 A40:A1048576" xr:uid="{88826AC2-E0D0-4F00-B682-BBCD0EB7C4F2}">
      <formula1>$A:$A</formula1>
    </dataValidation>
    <dataValidation type="list" allowBlank="1" showInputMessage="1" showErrorMessage="1" sqref="E20:E39 G20:G39" xr:uid="{FAEB8BF6-3CB2-4903-ADF0-E0409AEB213F}">
      <formula1>$C$1:$C$9</formula1>
    </dataValidation>
    <dataValidation type="list" allowBlank="1" showInputMessage="1" showErrorMessage="1" error="You must select a nation" promptTitle="Nation List" sqref="I20:I39" xr:uid="{40F2A80B-A595-4825-8569-E1605C982E11}">
      <formula1>$A$1:$A$5</formula1>
    </dataValidation>
    <dataValidation type="list" allowBlank="1" showInputMessage="1" showErrorMessage="1" error="You must select a nation" promptTitle="Nation List" sqref="B20:B39" xr:uid="{70EC8ECD-7C66-4388-BC56-2B795A8F0099}">
      <formula1>$D$1:$D$17</formula1>
    </dataValidation>
    <dataValidation type="list" allowBlank="1" showInputMessage="1" showErrorMessage="1" promptTitle="Aircraft Type" sqref="C20:C39" xr:uid="{E5EF2EE1-3DC2-4934-8633-1AA61F9E7131}">
      <formula1>$B$1:$B$12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"/>
  <sheetViews>
    <sheetView workbookViewId="0">
      <selection activeCell="B17" sqref="B17"/>
    </sheetView>
  </sheetViews>
  <sheetFormatPr defaultColWidth="9.140625" defaultRowHeight="15" x14ac:dyDescent="0.25"/>
  <cols>
    <col min="2" max="2" width="22.7109375" bestFit="1" customWidth="1"/>
    <col min="3" max="3" width="9.7109375" customWidth="1"/>
    <col min="4" max="4" width="12.140625" customWidth="1"/>
    <col min="5" max="5" width="13.28515625" customWidth="1"/>
    <col min="6" max="6" width="18.42578125" bestFit="1" customWidth="1"/>
    <col min="7" max="7" width="10.28515625" customWidth="1"/>
    <col min="8" max="8" width="14.28515625" customWidth="1"/>
    <col min="9" max="9" width="14.28515625" style="15" customWidth="1"/>
    <col min="10" max="10" width="13.140625" customWidth="1"/>
    <col min="11" max="11" width="59.5703125" bestFit="1" customWidth="1"/>
    <col min="13" max="13" width="16.85546875" bestFit="1" customWidth="1"/>
  </cols>
  <sheetData>
    <row r="1" spans="1:13" ht="76.5" x14ac:dyDescent="0.25">
      <c r="A1" s="1" t="s">
        <v>57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4" t="s">
        <v>111</v>
      </c>
      <c r="J1" s="2" t="s">
        <v>7</v>
      </c>
      <c r="K1" s="2" t="s">
        <v>12</v>
      </c>
      <c r="L1" s="7" t="s">
        <v>13</v>
      </c>
      <c r="M1" s="8" t="s">
        <v>14</v>
      </c>
    </row>
    <row r="2" spans="1:13" x14ac:dyDescent="0.25">
      <c r="A2" s="13" t="s">
        <v>78</v>
      </c>
      <c r="B2" s="3" t="s">
        <v>224</v>
      </c>
      <c r="C2" s="4" t="s">
        <v>8</v>
      </c>
      <c r="D2" s="4" t="s">
        <v>9</v>
      </c>
      <c r="E2" s="4" t="s">
        <v>42</v>
      </c>
      <c r="F2" s="4" t="s">
        <v>174</v>
      </c>
      <c r="G2" s="5">
        <v>92</v>
      </c>
      <c r="H2" s="4" t="s">
        <v>20</v>
      </c>
      <c r="I2" s="16">
        <v>6.25E-2</v>
      </c>
      <c r="J2" s="5"/>
      <c r="K2" s="3"/>
      <c r="L2" s="6"/>
      <c r="M2" s="6" t="s">
        <v>44</v>
      </c>
    </row>
    <row r="3" spans="1:13" x14ac:dyDescent="0.25">
      <c r="A3" s="13" t="s">
        <v>79</v>
      </c>
      <c r="B3" s="3" t="s">
        <v>223</v>
      </c>
      <c r="C3" s="4" t="s">
        <v>8</v>
      </c>
      <c r="D3" s="4" t="s">
        <v>9</v>
      </c>
      <c r="E3" s="4" t="s">
        <v>42</v>
      </c>
      <c r="F3" s="4" t="s">
        <v>174</v>
      </c>
      <c r="G3" s="5">
        <v>92</v>
      </c>
      <c r="H3" s="4" t="s">
        <v>20</v>
      </c>
      <c r="I3" s="16">
        <f t="shared" ref="I3:I47" si="0">I2</f>
        <v>6.25E-2</v>
      </c>
      <c r="J3" s="6"/>
      <c r="K3" s="5"/>
      <c r="L3" s="6"/>
      <c r="M3" s="6" t="s">
        <v>44</v>
      </c>
    </row>
    <row r="4" spans="1:13" x14ac:dyDescent="0.25">
      <c r="A4" s="13" t="s">
        <v>82</v>
      </c>
      <c r="B4" s="12" t="s">
        <v>261</v>
      </c>
      <c r="C4" s="10" t="s">
        <v>8</v>
      </c>
      <c r="D4" s="10" t="s">
        <v>9</v>
      </c>
      <c r="E4" s="10" t="s">
        <v>47</v>
      </c>
      <c r="F4" s="10" t="s">
        <v>174</v>
      </c>
      <c r="G4" s="6">
        <v>70</v>
      </c>
      <c r="H4" s="10"/>
      <c r="I4" s="16">
        <f t="shared" si="0"/>
        <v>6.25E-2</v>
      </c>
      <c r="J4" s="6"/>
      <c r="K4" s="6"/>
      <c r="L4" s="6"/>
      <c r="M4" s="6" t="s">
        <v>48</v>
      </c>
    </row>
    <row r="5" spans="1:13" x14ac:dyDescent="0.25">
      <c r="A5" s="13" t="s">
        <v>83</v>
      </c>
      <c r="B5" s="12" t="s">
        <v>262</v>
      </c>
      <c r="C5" s="10" t="s">
        <v>8</v>
      </c>
      <c r="D5" s="10" t="s">
        <v>9</v>
      </c>
      <c r="E5" s="10" t="s">
        <v>47</v>
      </c>
      <c r="F5" s="10" t="s">
        <v>174</v>
      </c>
      <c r="G5" s="6">
        <v>70</v>
      </c>
      <c r="H5" s="10"/>
      <c r="I5" s="16">
        <f t="shared" si="0"/>
        <v>6.25E-2</v>
      </c>
      <c r="J5" s="6"/>
      <c r="K5" s="6"/>
      <c r="L5" s="6"/>
      <c r="M5" s="6" t="s">
        <v>48</v>
      </c>
    </row>
    <row r="6" spans="1:13" x14ac:dyDescent="0.25">
      <c r="A6" s="13" t="s">
        <v>84</v>
      </c>
      <c r="B6" s="12" t="s">
        <v>263</v>
      </c>
      <c r="C6" s="10" t="s">
        <v>8</v>
      </c>
      <c r="D6" s="10" t="s">
        <v>9</v>
      </c>
      <c r="E6" s="10" t="s">
        <v>47</v>
      </c>
      <c r="F6" s="10" t="s">
        <v>174</v>
      </c>
      <c r="G6" s="6">
        <v>70</v>
      </c>
      <c r="H6" s="10"/>
      <c r="I6" s="16">
        <f t="shared" si="0"/>
        <v>6.25E-2</v>
      </c>
      <c r="J6" s="6"/>
      <c r="K6" s="9"/>
      <c r="L6" s="6"/>
      <c r="M6" s="6" t="s">
        <v>48</v>
      </c>
    </row>
    <row r="7" spans="1:13" x14ac:dyDescent="0.25">
      <c r="A7" s="13" t="s">
        <v>85</v>
      </c>
      <c r="B7" s="12" t="s">
        <v>264</v>
      </c>
      <c r="C7" s="10" t="s">
        <v>8</v>
      </c>
      <c r="D7" s="10" t="s">
        <v>9</v>
      </c>
      <c r="E7" s="10" t="s">
        <v>47</v>
      </c>
      <c r="F7" s="10" t="s">
        <v>174</v>
      </c>
      <c r="G7" s="6">
        <v>70</v>
      </c>
      <c r="H7" s="10"/>
      <c r="I7" s="16">
        <f t="shared" si="0"/>
        <v>6.25E-2</v>
      </c>
      <c r="J7" s="6"/>
      <c r="K7" s="9"/>
      <c r="L7" s="6"/>
      <c r="M7" s="6" t="s">
        <v>48</v>
      </c>
    </row>
    <row r="8" spans="1:13" x14ac:dyDescent="0.25">
      <c r="A8" s="13" t="s">
        <v>86</v>
      </c>
      <c r="B8" s="12" t="s">
        <v>265</v>
      </c>
      <c r="C8" s="10" t="s">
        <v>8</v>
      </c>
      <c r="D8" s="10" t="s">
        <v>9</v>
      </c>
      <c r="E8" s="10" t="s">
        <v>47</v>
      </c>
      <c r="F8" s="10" t="s">
        <v>174</v>
      </c>
      <c r="G8" s="6">
        <v>70</v>
      </c>
      <c r="H8" s="10"/>
      <c r="I8" s="16">
        <f t="shared" si="0"/>
        <v>6.25E-2</v>
      </c>
      <c r="J8" s="6"/>
      <c r="K8" s="9"/>
      <c r="L8" s="6"/>
      <c r="M8" s="6" t="s">
        <v>48</v>
      </c>
    </row>
    <row r="9" spans="1:13" x14ac:dyDescent="0.25">
      <c r="A9" s="13" t="s">
        <v>87</v>
      </c>
      <c r="B9" s="12" t="s">
        <v>266</v>
      </c>
      <c r="C9" s="10" t="s">
        <v>8</v>
      </c>
      <c r="D9" s="10" t="s">
        <v>9</v>
      </c>
      <c r="E9" s="10" t="s">
        <v>47</v>
      </c>
      <c r="F9" s="10" t="s">
        <v>174</v>
      </c>
      <c r="G9" s="6">
        <v>70</v>
      </c>
      <c r="H9" s="10"/>
      <c r="I9" s="16">
        <f t="shared" si="0"/>
        <v>6.25E-2</v>
      </c>
      <c r="J9" s="6"/>
      <c r="K9" s="9"/>
      <c r="L9" s="6"/>
      <c r="M9" s="6" t="s">
        <v>48</v>
      </c>
    </row>
    <row r="10" spans="1:13" x14ac:dyDescent="0.25">
      <c r="A10" s="13" t="s">
        <v>90</v>
      </c>
      <c r="B10" s="12" t="s">
        <v>267</v>
      </c>
      <c r="C10" s="10" t="s">
        <v>8</v>
      </c>
      <c r="D10" s="10" t="s">
        <v>9</v>
      </c>
      <c r="E10" s="10" t="s">
        <v>47</v>
      </c>
      <c r="F10" s="10" t="s">
        <v>174</v>
      </c>
      <c r="G10" s="6">
        <v>70</v>
      </c>
      <c r="H10" s="10"/>
      <c r="I10" s="16">
        <f t="shared" si="0"/>
        <v>6.25E-2</v>
      </c>
      <c r="J10" s="6"/>
      <c r="K10" s="9"/>
      <c r="L10" s="6"/>
      <c r="M10" s="6" t="s">
        <v>49</v>
      </c>
    </row>
    <row r="11" spans="1:13" x14ac:dyDescent="0.25">
      <c r="A11" s="13" t="s">
        <v>91</v>
      </c>
      <c r="B11" s="12" t="s">
        <v>268</v>
      </c>
      <c r="C11" s="10" t="s">
        <v>8</v>
      </c>
      <c r="D11" s="10" t="s">
        <v>9</v>
      </c>
      <c r="E11" s="10" t="s">
        <v>47</v>
      </c>
      <c r="F11" s="10" t="s">
        <v>174</v>
      </c>
      <c r="G11" s="6">
        <v>70</v>
      </c>
      <c r="H11" s="10"/>
      <c r="I11" s="16">
        <f t="shared" si="0"/>
        <v>6.25E-2</v>
      </c>
      <c r="J11" s="6"/>
      <c r="K11" s="9"/>
      <c r="L11" s="6"/>
      <c r="M11" s="6" t="s">
        <v>49</v>
      </c>
    </row>
    <row r="12" spans="1:13" x14ac:dyDescent="0.25">
      <c r="A12" s="13" t="s">
        <v>100</v>
      </c>
      <c r="B12" s="9" t="s">
        <v>126</v>
      </c>
      <c r="C12" s="10" t="s">
        <v>8</v>
      </c>
      <c r="D12" s="10" t="s">
        <v>9</v>
      </c>
      <c r="E12" s="11" t="s">
        <v>50</v>
      </c>
      <c r="F12" s="10" t="s">
        <v>254</v>
      </c>
      <c r="G12" s="6">
        <v>116</v>
      </c>
      <c r="H12" s="10"/>
      <c r="I12" s="16">
        <f t="shared" si="0"/>
        <v>6.25E-2</v>
      </c>
      <c r="J12" s="6"/>
      <c r="K12" s="9" t="s">
        <v>52</v>
      </c>
      <c r="L12" s="6"/>
      <c r="M12" s="6" t="s">
        <v>53</v>
      </c>
    </row>
    <row r="13" spans="1:13" x14ac:dyDescent="0.25">
      <c r="A13" s="13" t="s">
        <v>104</v>
      </c>
      <c r="B13" s="9" t="s">
        <v>130</v>
      </c>
      <c r="C13" s="10" t="s">
        <v>8</v>
      </c>
      <c r="D13" s="10" t="s">
        <v>9</v>
      </c>
      <c r="E13" s="10" t="s">
        <v>54</v>
      </c>
      <c r="F13" s="10" t="s">
        <v>258</v>
      </c>
      <c r="G13" s="6">
        <v>150</v>
      </c>
      <c r="H13" s="10"/>
      <c r="I13" s="16">
        <f t="shared" si="0"/>
        <v>6.25E-2</v>
      </c>
      <c r="J13" s="6"/>
      <c r="K13" s="6"/>
      <c r="L13" s="6"/>
      <c r="M13" s="6"/>
    </row>
    <row r="14" spans="1:13" x14ac:dyDescent="0.25">
      <c r="A14" s="13" t="s">
        <v>55</v>
      </c>
      <c r="B14" s="9" t="s">
        <v>115</v>
      </c>
      <c r="C14" s="10" t="s">
        <v>8</v>
      </c>
      <c r="D14" s="10" t="s">
        <v>9</v>
      </c>
      <c r="E14" s="10" t="s">
        <v>10</v>
      </c>
      <c r="F14" s="10" t="s">
        <v>174</v>
      </c>
      <c r="G14" s="6">
        <v>64</v>
      </c>
      <c r="H14" s="10" t="s">
        <v>11</v>
      </c>
      <c r="I14" s="16">
        <f t="shared" si="0"/>
        <v>6.25E-2</v>
      </c>
      <c r="J14" s="6"/>
      <c r="K14" s="6" t="s">
        <v>15</v>
      </c>
      <c r="L14" s="6"/>
      <c r="M14" s="6" t="s">
        <v>16</v>
      </c>
    </row>
    <row r="15" spans="1:13" x14ac:dyDescent="0.25">
      <c r="A15" s="13" t="s">
        <v>56</v>
      </c>
      <c r="B15" s="9" t="s">
        <v>116</v>
      </c>
      <c r="C15" s="10" t="s">
        <v>8</v>
      </c>
      <c r="D15" s="10" t="s">
        <v>9</v>
      </c>
      <c r="E15" s="10" t="s">
        <v>10</v>
      </c>
      <c r="F15" s="10" t="s">
        <v>174</v>
      </c>
      <c r="G15" s="6">
        <v>64</v>
      </c>
      <c r="H15" s="10" t="s">
        <v>11</v>
      </c>
      <c r="I15" s="16">
        <f t="shared" si="0"/>
        <v>6.25E-2</v>
      </c>
      <c r="J15" s="6"/>
      <c r="K15" s="6" t="s">
        <v>15</v>
      </c>
      <c r="L15" s="6"/>
      <c r="M15" s="6" t="s">
        <v>16</v>
      </c>
    </row>
    <row r="16" spans="1:13" x14ac:dyDescent="0.25">
      <c r="A16" s="13" t="s">
        <v>105</v>
      </c>
      <c r="B16" s="9" t="s">
        <v>252</v>
      </c>
      <c r="C16" s="10" t="s">
        <v>8</v>
      </c>
      <c r="D16" s="10" t="s">
        <v>9</v>
      </c>
      <c r="E16" s="10" t="s">
        <v>54</v>
      </c>
      <c r="F16" s="10" t="s">
        <v>174</v>
      </c>
      <c r="G16" s="6">
        <v>60</v>
      </c>
      <c r="H16" s="10"/>
      <c r="I16" s="16">
        <f t="shared" si="0"/>
        <v>6.25E-2</v>
      </c>
      <c r="J16" s="6"/>
      <c r="K16" s="9"/>
      <c r="L16" s="6"/>
      <c r="M16" s="6"/>
    </row>
    <row r="17" spans="1:13" x14ac:dyDescent="0.25">
      <c r="A17" s="13" t="s">
        <v>92</v>
      </c>
      <c r="B17" s="9" t="s">
        <v>278</v>
      </c>
      <c r="C17" s="10" t="s">
        <v>8</v>
      </c>
      <c r="D17" s="10" t="s">
        <v>9</v>
      </c>
      <c r="E17" s="10" t="s">
        <v>47</v>
      </c>
      <c r="F17" s="10" t="s">
        <v>174</v>
      </c>
      <c r="G17" s="6">
        <v>70</v>
      </c>
      <c r="H17" s="10"/>
      <c r="I17" s="16">
        <f t="shared" si="0"/>
        <v>6.25E-2</v>
      </c>
      <c r="J17" s="6"/>
      <c r="K17" s="9"/>
      <c r="L17" s="6"/>
      <c r="M17" s="6" t="s">
        <v>49</v>
      </c>
    </row>
    <row r="18" spans="1:13" x14ac:dyDescent="0.25">
      <c r="A18" s="13" t="s">
        <v>93</v>
      </c>
      <c r="B18" s="9" t="s">
        <v>269</v>
      </c>
      <c r="C18" s="10" t="s">
        <v>8</v>
      </c>
      <c r="D18" s="10" t="s">
        <v>9</v>
      </c>
      <c r="E18" s="10" t="s">
        <v>47</v>
      </c>
      <c r="F18" s="10" t="s">
        <v>174</v>
      </c>
      <c r="G18" s="6">
        <v>70</v>
      </c>
      <c r="H18" s="10"/>
      <c r="I18" s="16">
        <f t="shared" si="0"/>
        <v>6.25E-2</v>
      </c>
      <c r="J18" s="6"/>
      <c r="K18" s="9"/>
      <c r="L18" s="6"/>
      <c r="M18" s="6" t="s">
        <v>49</v>
      </c>
    </row>
    <row r="19" spans="1:13" x14ac:dyDescent="0.25">
      <c r="A19" s="13" t="s">
        <v>94</v>
      </c>
      <c r="B19" s="9" t="s">
        <v>270</v>
      </c>
      <c r="C19" s="10" t="s">
        <v>8</v>
      </c>
      <c r="D19" s="10" t="s">
        <v>9</v>
      </c>
      <c r="E19" s="10" t="s">
        <v>47</v>
      </c>
      <c r="F19" s="10" t="s">
        <v>174</v>
      </c>
      <c r="G19" s="6">
        <v>70</v>
      </c>
      <c r="H19" s="10"/>
      <c r="I19" s="16">
        <f t="shared" si="0"/>
        <v>6.25E-2</v>
      </c>
      <c r="J19" s="6"/>
      <c r="K19" s="9"/>
      <c r="L19" s="6"/>
      <c r="M19" s="6" t="s">
        <v>49</v>
      </c>
    </row>
    <row r="20" spans="1:13" x14ac:dyDescent="0.25">
      <c r="A20" s="13" t="s">
        <v>95</v>
      </c>
      <c r="B20" s="9" t="s">
        <v>271</v>
      </c>
      <c r="C20" s="10" t="s">
        <v>8</v>
      </c>
      <c r="D20" s="10" t="s">
        <v>9</v>
      </c>
      <c r="E20" s="10" t="s">
        <v>47</v>
      </c>
      <c r="F20" s="10" t="s">
        <v>174</v>
      </c>
      <c r="G20" s="6">
        <v>70</v>
      </c>
      <c r="H20" s="10"/>
      <c r="I20" s="16">
        <f t="shared" si="0"/>
        <v>6.25E-2</v>
      </c>
      <c r="J20" s="6"/>
      <c r="K20" s="9"/>
      <c r="L20" s="6"/>
      <c r="M20" s="6" t="s">
        <v>49</v>
      </c>
    </row>
    <row r="21" spans="1:13" x14ac:dyDescent="0.25">
      <c r="A21" s="13" t="s">
        <v>96</v>
      </c>
      <c r="B21" s="9" t="s">
        <v>272</v>
      </c>
      <c r="C21" s="10" t="s">
        <v>8</v>
      </c>
      <c r="D21" s="10" t="s">
        <v>9</v>
      </c>
      <c r="E21" s="10" t="s">
        <v>47</v>
      </c>
      <c r="F21" s="10" t="s">
        <v>174</v>
      </c>
      <c r="G21" s="6">
        <v>120</v>
      </c>
      <c r="H21" s="10"/>
      <c r="I21" s="16">
        <f t="shared" si="0"/>
        <v>6.25E-2</v>
      </c>
      <c r="J21" s="6"/>
      <c r="K21" s="9"/>
      <c r="L21" s="6"/>
      <c r="M21" s="6" t="s">
        <v>49</v>
      </c>
    </row>
    <row r="22" spans="1:13" x14ac:dyDescent="0.25">
      <c r="A22" s="13" t="s">
        <v>97</v>
      </c>
      <c r="B22" s="9" t="s">
        <v>273</v>
      </c>
      <c r="C22" s="10" t="s">
        <v>8</v>
      </c>
      <c r="D22" s="10" t="s">
        <v>9</v>
      </c>
      <c r="E22" s="10" t="s">
        <v>47</v>
      </c>
      <c r="F22" s="10" t="s">
        <v>174</v>
      </c>
      <c r="G22" s="6">
        <v>120</v>
      </c>
      <c r="H22" s="6"/>
      <c r="I22" s="16">
        <f t="shared" si="0"/>
        <v>6.25E-2</v>
      </c>
      <c r="J22" s="6"/>
      <c r="K22" s="6"/>
      <c r="L22" s="6"/>
      <c r="M22" s="6" t="s">
        <v>49</v>
      </c>
    </row>
    <row r="23" spans="1:13" x14ac:dyDescent="0.25">
      <c r="A23" s="13" t="s">
        <v>59</v>
      </c>
      <c r="B23" s="9" t="s">
        <v>259</v>
      </c>
      <c r="C23" s="10" t="s">
        <v>8</v>
      </c>
      <c r="D23" s="10" t="s">
        <v>9</v>
      </c>
      <c r="E23" s="10" t="s">
        <v>17</v>
      </c>
      <c r="F23" s="10" t="s">
        <v>192</v>
      </c>
      <c r="G23" s="6">
        <v>150</v>
      </c>
      <c r="H23" s="10" t="s">
        <v>19</v>
      </c>
      <c r="I23" s="16">
        <f t="shared" si="0"/>
        <v>6.25E-2</v>
      </c>
      <c r="J23" s="6"/>
      <c r="K23" s="9"/>
      <c r="L23" s="6"/>
      <c r="M23" s="6" t="s">
        <v>23</v>
      </c>
    </row>
    <row r="24" spans="1:13" x14ac:dyDescent="0.25">
      <c r="A24" s="13" t="s">
        <v>60</v>
      </c>
      <c r="B24" s="9" t="s">
        <v>209</v>
      </c>
      <c r="C24" s="10" t="s">
        <v>8</v>
      </c>
      <c r="D24" s="10" t="s">
        <v>9</v>
      </c>
      <c r="E24" s="10" t="s">
        <v>17</v>
      </c>
      <c r="F24" s="10" t="s">
        <v>174</v>
      </c>
      <c r="G24" s="6">
        <v>80</v>
      </c>
      <c r="H24" s="10" t="s">
        <v>20</v>
      </c>
      <c r="I24" s="16">
        <f t="shared" si="0"/>
        <v>6.25E-2</v>
      </c>
      <c r="J24" s="6"/>
      <c r="K24" s="9"/>
      <c r="L24" s="6"/>
      <c r="M24" s="6" t="s">
        <v>24</v>
      </c>
    </row>
    <row r="25" spans="1:13" x14ac:dyDescent="0.25">
      <c r="A25" s="13" t="s">
        <v>58</v>
      </c>
      <c r="B25" s="9" t="s">
        <v>260</v>
      </c>
      <c r="C25" s="10" t="s">
        <v>8</v>
      </c>
      <c r="D25" s="10" t="s">
        <v>9</v>
      </c>
      <c r="E25" s="10" t="s">
        <v>17</v>
      </c>
      <c r="F25" s="10" t="s">
        <v>253</v>
      </c>
      <c r="G25" s="6">
        <v>120</v>
      </c>
      <c r="H25" s="10" t="s">
        <v>18</v>
      </c>
      <c r="I25" s="16">
        <f t="shared" si="0"/>
        <v>6.25E-2</v>
      </c>
      <c r="J25" s="6"/>
      <c r="K25" s="9"/>
      <c r="L25" s="6"/>
      <c r="M25" s="6" t="s">
        <v>22</v>
      </c>
    </row>
    <row r="26" spans="1:13" x14ac:dyDescent="0.25">
      <c r="A26" s="13" t="s">
        <v>74</v>
      </c>
      <c r="B26" s="93" t="s">
        <v>207</v>
      </c>
      <c r="C26" s="10" t="s">
        <v>8</v>
      </c>
      <c r="D26" s="10" t="s">
        <v>9</v>
      </c>
      <c r="E26" s="10" t="s">
        <v>40</v>
      </c>
      <c r="F26" s="10" t="s">
        <v>174</v>
      </c>
      <c r="G26" s="6">
        <v>75</v>
      </c>
      <c r="H26" s="10"/>
      <c r="I26" s="16">
        <f t="shared" si="0"/>
        <v>6.25E-2</v>
      </c>
      <c r="J26" s="6"/>
      <c r="K26" s="6" t="s">
        <v>41</v>
      </c>
      <c r="L26" s="6"/>
      <c r="M26" s="6"/>
    </row>
    <row r="27" spans="1:13" x14ac:dyDescent="0.25">
      <c r="A27" s="13" t="s">
        <v>75</v>
      </c>
      <c r="B27" s="93" t="s">
        <v>208</v>
      </c>
      <c r="C27" s="10" t="s">
        <v>8</v>
      </c>
      <c r="D27" s="10" t="s">
        <v>9</v>
      </c>
      <c r="E27" s="10" t="s">
        <v>40</v>
      </c>
      <c r="F27" s="10" t="s">
        <v>178</v>
      </c>
      <c r="G27" s="6">
        <v>149</v>
      </c>
      <c r="H27" s="10"/>
      <c r="I27" s="16">
        <f t="shared" si="0"/>
        <v>6.25E-2</v>
      </c>
      <c r="J27" s="6"/>
      <c r="K27" s="6"/>
      <c r="L27" s="6"/>
      <c r="M27" s="6"/>
    </row>
    <row r="28" spans="1:13" x14ac:dyDescent="0.25">
      <c r="A28" s="13" t="s">
        <v>71</v>
      </c>
      <c r="B28" s="12" t="s">
        <v>112</v>
      </c>
      <c r="C28" s="10" t="s">
        <v>8</v>
      </c>
      <c r="D28" s="10" t="s">
        <v>9</v>
      </c>
      <c r="E28" s="11" t="s">
        <v>35</v>
      </c>
      <c r="F28" s="10" t="s">
        <v>174</v>
      </c>
      <c r="G28" s="6">
        <v>75</v>
      </c>
      <c r="H28" s="10"/>
      <c r="I28" s="16">
        <f t="shared" si="0"/>
        <v>6.25E-2</v>
      </c>
      <c r="J28" s="6"/>
      <c r="K28" s="6" t="s">
        <v>36</v>
      </c>
      <c r="L28" s="6"/>
      <c r="M28" s="6" t="s">
        <v>37</v>
      </c>
    </row>
    <row r="29" spans="1:13" x14ac:dyDescent="0.25">
      <c r="A29" s="13" t="s">
        <v>73</v>
      </c>
      <c r="B29" s="12" t="s">
        <v>113</v>
      </c>
      <c r="C29" s="10" t="s">
        <v>8</v>
      </c>
      <c r="D29" s="10" t="s">
        <v>9</v>
      </c>
      <c r="E29" s="11" t="s">
        <v>35</v>
      </c>
      <c r="F29" s="10" t="s">
        <v>174</v>
      </c>
      <c r="G29" s="6">
        <v>75</v>
      </c>
      <c r="H29" s="10"/>
      <c r="I29" s="16">
        <f t="shared" si="0"/>
        <v>6.25E-2</v>
      </c>
      <c r="J29" s="6"/>
      <c r="K29" s="6" t="s">
        <v>39</v>
      </c>
      <c r="L29" s="6"/>
      <c r="M29" s="6" t="s">
        <v>38</v>
      </c>
    </row>
    <row r="30" spans="1:13" x14ac:dyDescent="0.25">
      <c r="A30" s="13" t="s">
        <v>67</v>
      </c>
      <c r="B30" s="9" t="s">
        <v>131</v>
      </c>
      <c r="C30" s="10" t="s">
        <v>8</v>
      </c>
      <c r="D30" s="10" t="s">
        <v>9</v>
      </c>
      <c r="E30" s="10" t="s">
        <v>26</v>
      </c>
      <c r="F30" s="10" t="s">
        <v>174</v>
      </c>
      <c r="G30" s="6">
        <v>90</v>
      </c>
      <c r="H30" s="10" t="s">
        <v>18</v>
      </c>
      <c r="I30" s="16">
        <f t="shared" si="0"/>
        <v>6.25E-2</v>
      </c>
      <c r="J30" s="6"/>
      <c r="K30" s="9" t="s">
        <v>28</v>
      </c>
      <c r="L30" s="6"/>
      <c r="M30" s="6" t="s">
        <v>29</v>
      </c>
    </row>
    <row r="31" spans="1:13" x14ac:dyDescent="0.25">
      <c r="A31" s="13" t="s">
        <v>62</v>
      </c>
      <c r="B31" s="9" t="s">
        <v>120</v>
      </c>
      <c r="C31" s="10" t="s">
        <v>8</v>
      </c>
      <c r="D31" s="10" t="s">
        <v>9</v>
      </c>
      <c r="E31" s="10" t="s">
        <v>21</v>
      </c>
      <c r="F31" s="10" t="s">
        <v>174</v>
      </c>
      <c r="G31" s="6">
        <v>70</v>
      </c>
      <c r="H31" s="10" t="s">
        <v>20</v>
      </c>
      <c r="I31" s="16">
        <f t="shared" si="0"/>
        <v>6.25E-2</v>
      </c>
      <c r="J31" s="6"/>
      <c r="K31" s="6"/>
      <c r="L31" s="6"/>
      <c r="M31" s="6" t="s">
        <v>21</v>
      </c>
    </row>
    <row r="32" spans="1:13" x14ac:dyDescent="0.25">
      <c r="A32" s="13" t="s">
        <v>61</v>
      </c>
      <c r="B32" s="9" t="s">
        <v>121</v>
      </c>
      <c r="C32" s="10" t="s">
        <v>8</v>
      </c>
      <c r="D32" s="10" t="s">
        <v>9</v>
      </c>
      <c r="E32" s="10" t="s">
        <v>21</v>
      </c>
      <c r="F32" s="10" t="s">
        <v>174</v>
      </c>
      <c r="G32" s="6">
        <v>70</v>
      </c>
      <c r="H32" s="10" t="s">
        <v>20</v>
      </c>
      <c r="I32" s="16">
        <f t="shared" si="0"/>
        <v>6.25E-2</v>
      </c>
      <c r="J32" s="6"/>
      <c r="K32" s="6"/>
      <c r="L32" s="6"/>
      <c r="M32" s="6" t="s">
        <v>22</v>
      </c>
    </row>
    <row r="33" spans="1:13" x14ac:dyDescent="0.25">
      <c r="A33" s="13" t="s">
        <v>80</v>
      </c>
      <c r="B33" s="9" t="s">
        <v>138</v>
      </c>
      <c r="C33" s="10" t="s">
        <v>8</v>
      </c>
      <c r="D33" s="10" t="s">
        <v>9</v>
      </c>
      <c r="E33" s="10" t="s">
        <v>42</v>
      </c>
      <c r="F33" s="10" t="s">
        <v>253</v>
      </c>
      <c r="G33" s="17">
        <v>70</v>
      </c>
      <c r="H33" s="10" t="s">
        <v>20</v>
      </c>
      <c r="I33" s="16">
        <f t="shared" si="0"/>
        <v>6.25E-2</v>
      </c>
      <c r="J33" s="6"/>
      <c r="K33" s="6" t="s">
        <v>45</v>
      </c>
      <c r="L33" s="6"/>
      <c r="M33" s="6" t="s">
        <v>46</v>
      </c>
    </row>
    <row r="34" spans="1:13" x14ac:dyDescent="0.25">
      <c r="A34" s="13" t="s">
        <v>70</v>
      </c>
      <c r="B34" s="9" t="s">
        <v>117</v>
      </c>
      <c r="C34" s="10" t="s">
        <v>8</v>
      </c>
      <c r="D34" s="10" t="s">
        <v>9</v>
      </c>
      <c r="E34" s="10" t="s">
        <v>32</v>
      </c>
      <c r="F34" s="10" t="s">
        <v>257</v>
      </c>
      <c r="G34" s="6">
        <v>12</v>
      </c>
      <c r="H34" s="10" t="s">
        <v>33</v>
      </c>
      <c r="I34" s="16">
        <f t="shared" si="0"/>
        <v>6.25E-2</v>
      </c>
      <c r="J34" s="6"/>
      <c r="K34" s="6" t="s">
        <v>34</v>
      </c>
      <c r="L34" s="6"/>
      <c r="M34" s="6" t="s">
        <v>23</v>
      </c>
    </row>
    <row r="35" spans="1:13" x14ac:dyDescent="0.25">
      <c r="A35" s="13" t="s">
        <v>99</v>
      </c>
      <c r="B35" s="12" t="s">
        <v>127</v>
      </c>
      <c r="C35" s="10" t="s">
        <v>8</v>
      </c>
      <c r="D35" s="10" t="s">
        <v>9</v>
      </c>
      <c r="E35" s="11" t="s">
        <v>50</v>
      </c>
      <c r="F35" s="10" t="s">
        <v>181</v>
      </c>
      <c r="G35" s="6">
        <v>89</v>
      </c>
      <c r="H35" s="10"/>
      <c r="I35" s="16">
        <f t="shared" si="0"/>
        <v>6.25E-2</v>
      </c>
      <c r="J35" s="6"/>
      <c r="K35" s="9" t="s">
        <v>52</v>
      </c>
      <c r="L35" s="6"/>
      <c r="M35" s="6" t="s">
        <v>53</v>
      </c>
    </row>
    <row r="36" spans="1:13" x14ac:dyDescent="0.25">
      <c r="A36" s="13" t="s">
        <v>98</v>
      </c>
      <c r="B36" s="9" t="s">
        <v>128</v>
      </c>
      <c r="C36" s="10" t="s">
        <v>8</v>
      </c>
      <c r="D36" s="10" t="s">
        <v>9</v>
      </c>
      <c r="E36" s="11" t="s">
        <v>50</v>
      </c>
      <c r="F36" s="10" t="s">
        <v>174</v>
      </c>
      <c r="G36" s="6">
        <v>90</v>
      </c>
      <c r="H36" s="10"/>
      <c r="I36" s="16">
        <f t="shared" si="0"/>
        <v>6.25E-2</v>
      </c>
      <c r="J36" s="6"/>
      <c r="K36" s="9" t="s">
        <v>52</v>
      </c>
      <c r="L36" s="6"/>
      <c r="M36" s="6" t="s">
        <v>53</v>
      </c>
    </row>
    <row r="37" spans="1:13" x14ac:dyDescent="0.25">
      <c r="A37" s="13" t="s">
        <v>63</v>
      </c>
      <c r="B37" s="9" t="s">
        <v>122</v>
      </c>
      <c r="C37" s="10" t="s">
        <v>8</v>
      </c>
      <c r="D37" s="10" t="s">
        <v>9</v>
      </c>
      <c r="E37" s="10" t="s">
        <v>21</v>
      </c>
      <c r="F37" s="10" t="s">
        <v>182</v>
      </c>
      <c r="G37" s="6">
        <v>6</v>
      </c>
      <c r="H37" s="10" t="s">
        <v>25</v>
      </c>
      <c r="I37" s="16">
        <f t="shared" si="0"/>
        <v>6.25E-2</v>
      </c>
      <c r="J37" s="6"/>
      <c r="K37" s="9" t="s">
        <v>27</v>
      </c>
      <c r="L37" s="6"/>
      <c r="M37" s="6"/>
    </row>
    <row r="38" spans="1:13" x14ac:dyDescent="0.25">
      <c r="A38" s="13" t="s">
        <v>64</v>
      </c>
      <c r="B38" s="9" t="s">
        <v>123</v>
      </c>
      <c r="C38" s="10" t="s">
        <v>8</v>
      </c>
      <c r="D38" s="10" t="s">
        <v>9</v>
      </c>
      <c r="E38" s="10" t="s">
        <v>21</v>
      </c>
      <c r="F38" s="10" t="s">
        <v>182</v>
      </c>
      <c r="G38" s="6">
        <v>6</v>
      </c>
      <c r="H38" s="10" t="s">
        <v>25</v>
      </c>
      <c r="I38" s="16">
        <f t="shared" si="0"/>
        <v>6.25E-2</v>
      </c>
      <c r="J38" s="6"/>
      <c r="K38" s="9" t="s">
        <v>27</v>
      </c>
      <c r="L38" s="6"/>
      <c r="M38" s="6"/>
    </row>
    <row r="39" spans="1:13" x14ac:dyDescent="0.25">
      <c r="A39" s="13" t="s">
        <v>65</v>
      </c>
      <c r="B39" s="9" t="s">
        <v>124</v>
      </c>
      <c r="C39" s="10" t="s">
        <v>8</v>
      </c>
      <c r="D39" s="10" t="s">
        <v>9</v>
      </c>
      <c r="E39" s="10" t="s">
        <v>21</v>
      </c>
      <c r="F39" s="10" t="s">
        <v>182</v>
      </c>
      <c r="G39" s="6">
        <v>6</v>
      </c>
      <c r="H39" s="10" t="s">
        <v>25</v>
      </c>
      <c r="I39" s="16">
        <f t="shared" si="0"/>
        <v>6.25E-2</v>
      </c>
      <c r="J39" s="6"/>
      <c r="K39" s="9" t="s">
        <v>27</v>
      </c>
      <c r="L39" s="6"/>
      <c r="M39" s="6"/>
    </row>
    <row r="40" spans="1:13" x14ac:dyDescent="0.25">
      <c r="A40" s="13" t="s">
        <v>66</v>
      </c>
      <c r="B40" s="9" t="s">
        <v>125</v>
      </c>
      <c r="C40" s="10" t="s">
        <v>8</v>
      </c>
      <c r="D40" s="10" t="s">
        <v>9</v>
      </c>
      <c r="E40" s="10" t="s">
        <v>21</v>
      </c>
      <c r="F40" s="10" t="s">
        <v>182</v>
      </c>
      <c r="G40" s="6">
        <v>6</v>
      </c>
      <c r="H40" s="10" t="s">
        <v>25</v>
      </c>
      <c r="I40" s="16">
        <f t="shared" si="0"/>
        <v>6.25E-2</v>
      </c>
      <c r="J40" s="6"/>
      <c r="K40" s="9" t="s">
        <v>27</v>
      </c>
      <c r="L40" s="6"/>
      <c r="M40" s="6"/>
    </row>
    <row r="41" spans="1:13" x14ac:dyDescent="0.25">
      <c r="A41" s="13" t="s">
        <v>76</v>
      </c>
      <c r="B41" s="9" t="s">
        <v>134</v>
      </c>
      <c r="C41" s="10" t="s">
        <v>8</v>
      </c>
      <c r="D41" s="10" t="s">
        <v>9</v>
      </c>
      <c r="E41" s="10" t="s">
        <v>42</v>
      </c>
      <c r="F41" s="10" t="s">
        <v>256</v>
      </c>
      <c r="G41" s="6">
        <v>25</v>
      </c>
      <c r="H41" s="10" t="s">
        <v>43</v>
      </c>
      <c r="I41" s="16">
        <f t="shared" si="0"/>
        <v>6.25E-2</v>
      </c>
      <c r="J41" s="6"/>
      <c r="K41" s="9"/>
      <c r="L41" s="6"/>
      <c r="M41" s="6" t="s">
        <v>44</v>
      </c>
    </row>
    <row r="42" spans="1:13" x14ac:dyDescent="0.25">
      <c r="A42" s="13" t="s">
        <v>77</v>
      </c>
      <c r="B42" s="9" t="s">
        <v>135</v>
      </c>
      <c r="C42" s="10" t="s">
        <v>8</v>
      </c>
      <c r="D42" s="10" t="s">
        <v>9</v>
      </c>
      <c r="E42" s="10" t="s">
        <v>42</v>
      </c>
      <c r="F42" s="10" t="s">
        <v>256</v>
      </c>
      <c r="G42" s="6">
        <v>25</v>
      </c>
      <c r="H42" s="10" t="s">
        <v>43</v>
      </c>
      <c r="I42" s="16">
        <f t="shared" si="0"/>
        <v>6.25E-2</v>
      </c>
      <c r="J42" s="6"/>
      <c r="K42" s="9"/>
      <c r="L42" s="6"/>
      <c r="M42" s="6" t="s">
        <v>44</v>
      </c>
    </row>
    <row r="43" spans="1:13" x14ac:dyDescent="0.25">
      <c r="A43" s="13" t="s">
        <v>101</v>
      </c>
      <c r="B43" s="9" t="s">
        <v>129</v>
      </c>
      <c r="C43" s="10" t="s">
        <v>8</v>
      </c>
      <c r="D43" s="10" t="s">
        <v>9</v>
      </c>
      <c r="E43" s="11" t="s">
        <v>50</v>
      </c>
      <c r="F43" s="10" t="s">
        <v>176</v>
      </c>
      <c r="G43" s="6">
        <v>275</v>
      </c>
      <c r="H43" s="10"/>
      <c r="I43" s="16">
        <f t="shared" si="0"/>
        <v>6.25E-2</v>
      </c>
      <c r="J43" s="6"/>
      <c r="K43" s="9" t="s">
        <v>52</v>
      </c>
      <c r="L43" s="6"/>
      <c r="M43" s="6" t="s">
        <v>53</v>
      </c>
    </row>
    <row r="44" spans="1:13" x14ac:dyDescent="0.25">
      <c r="A44" s="13" t="s">
        <v>69</v>
      </c>
      <c r="B44" s="9" t="s">
        <v>132</v>
      </c>
      <c r="C44" s="10" t="s">
        <v>8</v>
      </c>
      <c r="D44" s="10" t="s">
        <v>9</v>
      </c>
      <c r="E44" s="11" t="s">
        <v>30</v>
      </c>
      <c r="F44" s="10" t="s">
        <v>253</v>
      </c>
      <c r="G44" s="6">
        <v>150</v>
      </c>
      <c r="H44" s="10"/>
      <c r="I44" s="16">
        <f t="shared" si="0"/>
        <v>6.25E-2</v>
      </c>
      <c r="J44" s="6"/>
      <c r="K44" s="9" t="s">
        <v>31</v>
      </c>
      <c r="L44" s="6"/>
      <c r="M44" s="6"/>
    </row>
    <row r="45" spans="1:13" x14ac:dyDescent="0.25">
      <c r="A45" s="13" t="s">
        <v>68</v>
      </c>
      <c r="B45" s="9" t="s">
        <v>133</v>
      </c>
      <c r="C45" s="10" t="s">
        <v>8</v>
      </c>
      <c r="D45" s="10" t="s">
        <v>9</v>
      </c>
      <c r="E45" s="11" t="s">
        <v>30</v>
      </c>
      <c r="F45" s="10" t="s">
        <v>174</v>
      </c>
      <c r="G45" s="6">
        <v>90</v>
      </c>
      <c r="H45" s="10"/>
      <c r="I45" s="16">
        <f t="shared" si="0"/>
        <v>6.25E-2</v>
      </c>
      <c r="J45" s="6"/>
      <c r="K45" s="9" t="s">
        <v>31</v>
      </c>
      <c r="L45" s="6"/>
      <c r="M45" s="6"/>
    </row>
    <row r="46" spans="1:13" x14ac:dyDescent="0.25">
      <c r="A46" s="13" t="s">
        <v>88</v>
      </c>
      <c r="B46" s="12" t="s">
        <v>274</v>
      </c>
      <c r="C46" s="10" t="s">
        <v>8</v>
      </c>
      <c r="D46" s="10" t="s">
        <v>9</v>
      </c>
      <c r="E46" s="10" t="s">
        <v>47</v>
      </c>
      <c r="F46" s="10" t="s">
        <v>253</v>
      </c>
      <c r="G46" s="6">
        <v>120</v>
      </c>
      <c r="H46" s="10"/>
      <c r="I46" s="16">
        <f t="shared" si="0"/>
        <v>6.25E-2</v>
      </c>
      <c r="J46" s="6"/>
      <c r="K46" s="9"/>
      <c r="L46" s="6"/>
      <c r="M46" s="6" t="s">
        <v>48</v>
      </c>
    </row>
    <row r="47" spans="1:13" x14ac:dyDescent="0.25">
      <c r="A47" s="13" t="s">
        <v>139</v>
      </c>
      <c r="B47" s="12" t="s">
        <v>275</v>
      </c>
      <c r="C47" s="10" t="s">
        <v>8</v>
      </c>
      <c r="D47" s="10" t="s">
        <v>9</v>
      </c>
      <c r="E47" s="10" t="s">
        <v>47</v>
      </c>
      <c r="F47" s="10" t="s">
        <v>253</v>
      </c>
      <c r="G47" s="6">
        <v>120</v>
      </c>
      <c r="H47" s="10"/>
      <c r="I47" s="16">
        <f t="shared" si="0"/>
        <v>6.25E-2</v>
      </c>
      <c r="J47" s="6"/>
      <c r="K47" s="9"/>
      <c r="L47" s="6"/>
      <c r="M47" s="6"/>
    </row>
    <row r="48" spans="1:13" x14ac:dyDescent="0.25">
      <c r="A48" s="13" t="s">
        <v>89</v>
      </c>
      <c r="B48" s="12" t="s">
        <v>276</v>
      </c>
      <c r="C48" s="10" t="s">
        <v>8</v>
      </c>
      <c r="D48" s="10" t="s">
        <v>9</v>
      </c>
      <c r="E48" s="10" t="s">
        <v>47</v>
      </c>
      <c r="F48" s="10" t="s">
        <v>253</v>
      </c>
      <c r="G48" s="6">
        <v>120</v>
      </c>
      <c r="H48" s="10"/>
      <c r="I48" s="16">
        <f>I46</f>
        <v>6.25E-2</v>
      </c>
      <c r="J48" s="6"/>
      <c r="K48" s="9"/>
      <c r="L48" s="6"/>
      <c r="M48" s="6" t="s">
        <v>48</v>
      </c>
    </row>
    <row r="49" spans="1:13" x14ac:dyDescent="0.25">
      <c r="A49" s="13" t="s">
        <v>90</v>
      </c>
      <c r="B49" s="12" t="s">
        <v>277</v>
      </c>
      <c r="C49" s="10" t="s">
        <v>8</v>
      </c>
      <c r="D49" s="10" t="s">
        <v>9</v>
      </c>
      <c r="E49" s="10" t="s">
        <v>47</v>
      </c>
      <c r="F49" s="10" t="s">
        <v>253</v>
      </c>
      <c r="G49" s="6">
        <v>120</v>
      </c>
      <c r="H49" s="10"/>
      <c r="I49" s="16">
        <f>I47</f>
        <v>6.25E-2</v>
      </c>
      <c r="J49" s="6"/>
      <c r="K49" s="9"/>
      <c r="L49" s="6"/>
      <c r="M49" s="6"/>
    </row>
    <row r="50" spans="1:13" x14ac:dyDescent="0.25">
      <c r="A50" s="13" t="s">
        <v>72</v>
      </c>
      <c r="B50" s="9" t="s">
        <v>114</v>
      </c>
      <c r="C50" s="10" t="s">
        <v>8</v>
      </c>
      <c r="D50" s="10" t="s">
        <v>9</v>
      </c>
      <c r="E50" s="11" t="s">
        <v>35</v>
      </c>
      <c r="F50" s="10" t="s">
        <v>253</v>
      </c>
      <c r="G50" s="6">
        <v>131</v>
      </c>
      <c r="H50" s="10"/>
      <c r="I50" s="16">
        <f>I48</f>
        <v>6.25E-2</v>
      </c>
      <c r="J50" s="6"/>
      <c r="K50" s="6" t="s">
        <v>25</v>
      </c>
      <c r="L50" s="6"/>
      <c r="M50" s="6" t="s">
        <v>38</v>
      </c>
    </row>
    <row r="51" spans="1:13" x14ac:dyDescent="0.25">
      <c r="A51" s="13" t="s">
        <v>102</v>
      </c>
      <c r="B51" s="9" t="s">
        <v>119</v>
      </c>
      <c r="C51" s="10" t="s">
        <v>8</v>
      </c>
      <c r="D51" s="10" t="s">
        <v>9</v>
      </c>
      <c r="E51" s="10" t="s">
        <v>51</v>
      </c>
      <c r="F51" s="10" t="s">
        <v>181</v>
      </c>
      <c r="G51" s="6">
        <v>65</v>
      </c>
      <c r="H51" s="10"/>
      <c r="I51" s="16">
        <f>I50</f>
        <v>6.25E-2</v>
      </c>
      <c r="J51" s="6"/>
      <c r="K51" s="9"/>
      <c r="L51" s="6"/>
      <c r="M51" s="6" t="s">
        <v>22</v>
      </c>
    </row>
    <row r="52" spans="1:13" x14ac:dyDescent="0.25">
      <c r="A52" s="13" t="s">
        <v>103</v>
      </c>
      <c r="B52" s="9" t="s">
        <v>118</v>
      </c>
      <c r="C52" s="10" t="s">
        <v>8</v>
      </c>
      <c r="D52" s="10" t="s">
        <v>9</v>
      </c>
      <c r="E52" s="10" t="s">
        <v>51</v>
      </c>
      <c r="F52" s="10" t="s">
        <v>179</v>
      </c>
      <c r="G52" s="6">
        <v>131</v>
      </c>
      <c r="H52" s="10"/>
      <c r="I52" s="16">
        <f>I51</f>
        <v>6.25E-2</v>
      </c>
      <c r="J52" s="6"/>
      <c r="K52" s="9"/>
      <c r="L52" s="6"/>
      <c r="M52" s="6" t="s">
        <v>22</v>
      </c>
    </row>
    <row r="53" spans="1:13" x14ac:dyDescent="0.25">
      <c r="A53" s="13" t="s">
        <v>81</v>
      </c>
      <c r="B53" s="9" t="s">
        <v>136</v>
      </c>
      <c r="C53" s="10" t="s">
        <v>8</v>
      </c>
      <c r="D53" s="10" t="s">
        <v>9</v>
      </c>
      <c r="E53" s="10" t="s">
        <v>42</v>
      </c>
      <c r="F53" s="10" t="s">
        <v>177</v>
      </c>
      <c r="G53" s="6">
        <v>290</v>
      </c>
      <c r="H53" s="10" t="s">
        <v>20</v>
      </c>
      <c r="I53" s="16">
        <f>I52</f>
        <v>6.25E-2</v>
      </c>
      <c r="J53" s="6"/>
      <c r="K53" s="6" t="s">
        <v>45</v>
      </c>
      <c r="L53" s="6"/>
      <c r="M53" s="6" t="s">
        <v>46</v>
      </c>
    </row>
    <row r="54" spans="1:13" x14ac:dyDescent="0.25">
      <c r="A54" s="13"/>
      <c r="B54" s="80" t="s">
        <v>211</v>
      </c>
      <c r="C54" s="10" t="s">
        <v>8</v>
      </c>
      <c r="D54" s="10" t="s">
        <v>9</v>
      </c>
      <c r="E54" s="84" t="s">
        <v>32</v>
      </c>
      <c r="F54" s="84"/>
      <c r="G54" s="13"/>
      <c r="H54" s="13"/>
      <c r="I54" s="81"/>
      <c r="J54" s="13"/>
      <c r="K54" s="13"/>
      <c r="L54" s="13"/>
      <c r="M54" s="13"/>
    </row>
    <row r="55" spans="1:13" x14ac:dyDescent="0.25">
      <c r="A55" s="13"/>
      <c r="B55" s="82" t="s">
        <v>218</v>
      </c>
      <c r="C55" s="10" t="s">
        <v>8</v>
      </c>
      <c r="D55" s="10" t="s">
        <v>9</v>
      </c>
      <c r="E55" s="84" t="s">
        <v>255</v>
      </c>
      <c r="F55" s="84"/>
      <c r="G55" s="13"/>
      <c r="H55" s="13"/>
      <c r="I55" s="81"/>
      <c r="J55" s="13"/>
      <c r="K55" s="13"/>
      <c r="L55" s="13"/>
      <c r="M55" s="13"/>
    </row>
    <row r="56" spans="1:13" x14ac:dyDescent="0.25">
      <c r="A56" s="13"/>
      <c r="B56" s="83" t="s">
        <v>243</v>
      </c>
      <c r="C56" s="10" t="s">
        <v>8</v>
      </c>
      <c r="D56" s="10" t="s">
        <v>9</v>
      </c>
      <c r="E56" s="84" t="s">
        <v>47</v>
      </c>
      <c r="F56" s="10" t="s">
        <v>174</v>
      </c>
      <c r="G56" s="6"/>
      <c r="H56" s="13"/>
      <c r="I56" s="81"/>
      <c r="J56" s="13"/>
      <c r="K56" s="13"/>
      <c r="L56" s="13"/>
      <c r="M56" s="13"/>
    </row>
  </sheetData>
  <autoFilter ref="A1:M56" xr:uid="{00000000-0009-0000-0000-000003000000}">
    <sortState xmlns:xlrd2="http://schemas.microsoft.com/office/spreadsheetml/2017/richdata2" ref="A2:M53">
      <sortCondition ref="B1:B5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Day 1 Schedule Management </vt:lpstr>
      <vt:lpstr>List</vt:lpstr>
      <vt:lpstr>National Air Assets DATA</vt:lpstr>
      <vt:lpstr>'Day 1 Schedule Management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Terminal5</dc:creator>
  <cp:lastModifiedBy>Terminal26</cp:lastModifiedBy>
  <cp:lastPrinted>2019-05-29T06:32:36Z</cp:lastPrinted>
  <dcterms:created xsi:type="dcterms:W3CDTF">2018-04-11T08:06:02Z</dcterms:created>
  <dcterms:modified xsi:type="dcterms:W3CDTF">2019-05-29T07:49:45Z</dcterms:modified>
</cp:coreProperties>
</file>