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Cache/pivotCacheRecords1.xml" ContentType="application/vnd.openxmlformats-officedocument.spreadsheetml.pivotCacheRecords+xml"/>
  <Override PartName="/xl/calcChain.xml" ContentType="application/vnd.openxmlformats-officedocument.spreadsheetml.calcChain+xml"/>
  <Override PartName="/docProps/app.xml" ContentType="application/vnd.openxmlformats-officedocument.extended-properties+xml"/>
  <Override PartName="/xl/tables/table1.xml" ContentType="application/vnd.openxmlformats-officedocument.spreadsheetml.table+xml"/>
  <Override PartName="/docProps/core.xml" ContentType="application/vnd.openxmlformats-package.core-properties+xml"/>
  <Override PartName="/xl/pivotCache/pivotCacheDefinition1.xml" ContentType="application/vnd.openxmlformats-officedocument.spreadsheetml.pivotCacheDefinitio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0" yWindow="150" windowWidth="15600" windowHeight="8610"/>
  </bookViews>
  <sheets>
    <sheet name="סיכום" sheetId="4" r:id="rId1"/>
    <sheet name="פירוט הצעת המחיר" sheetId="1" r:id="rId2"/>
  </sheets>
  <calcPr calcId="145621"/>
  <pivotCaches>
    <pivotCache cacheId="0" r:id="rId3"/>
  </pivotCaches>
</workbook>
</file>

<file path=xl/calcChain.xml><?xml version="1.0" encoding="utf-8"?>
<calcChain xmlns="http://schemas.openxmlformats.org/spreadsheetml/2006/main">
  <c r="M250" i="1" l="1"/>
  <c r="M244" i="1"/>
  <c r="M243" i="1"/>
  <c r="M242" i="1"/>
  <c r="M241" i="1"/>
  <c r="M240" i="1"/>
  <c r="M239" i="1"/>
  <c r="M238" i="1"/>
  <c r="M230" i="1"/>
  <c r="M231" i="1"/>
  <c r="M232" i="1"/>
  <c r="M233" i="1"/>
  <c r="M234" i="1"/>
  <c r="M235" i="1"/>
  <c r="M236" i="1"/>
  <c r="M229" i="1"/>
  <c r="M222" i="1"/>
  <c r="M221" i="1"/>
  <c r="M216" i="1"/>
  <c r="M215"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 i="1"/>
  <c r="F19" i="4"/>
  <c r="F18" i="4"/>
  <c r="G9" i="4"/>
  <c r="G10" i="4"/>
  <c r="G11" i="4"/>
  <c r="G13" i="4"/>
  <c r="G6" i="4"/>
  <c r="G5" i="4" l="1"/>
  <c r="G16" i="4" s="1"/>
  <c r="G7" i="4"/>
</calcChain>
</file>

<file path=xl/sharedStrings.xml><?xml version="1.0" encoding="utf-8"?>
<sst xmlns="http://schemas.openxmlformats.org/spreadsheetml/2006/main" count="1203" uniqueCount="337">
  <si>
    <t>#</t>
  </si>
  <si>
    <t>רכיב פיתוח</t>
  </si>
  <si>
    <t>תיאור רכיב</t>
  </si>
  <si>
    <t>מנהל פרויקט (222 ש"ח)</t>
  </si>
  <si>
    <t>תכניתן בכיר (186 ש"ח)</t>
  </si>
  <si>
    <t>מנתח מערכות בכיר (213 ש"ח)</t>
  </si>
  <si>
    <t>מומחה מערכת תשתיות (228 ש"ח)</t>
  </si>
  <si>
    <t>ראש צוות תוכנה (190 ש"ח)</t>
  </si>
  <si>
    <t>סה"כ עלות ללא מע"מ</t>
  </si>
  <si>
    <t>תעריף</t>
  </si>
  <si>
    <t>ARO +5</t>
  </si>
  <si>
    <t>פורטל מפקדים</t>
  </si>
  <si>
    <t>שכפול מערכת פורטל טייסות וזימון מילואים</t>
  </si>
  <si>
    <t>שינויי צבעוניות</t>
  </si>
  <si>
    <t xml:space="preserve">השארת צבעוניות זהה לטייסות (כחול) . יבוצע שינוי לוגו האתר ללוגו מילואים </t>
  </si>
  <si>
    <t>שינוי טקסטים</t>
  </si>
  <si>
    <t>שינוי מילון וטקסטים בלבד באתר ובמערכת אדמין.</t>
  </si>
  <si>
    <t xml:space="preserve">ייבוא חד פעמי  משתמשים </t>
  </si>
  <si>
    <t xml:space="preserve">ייבוא קבוצות חד פעמי </t>
  </si>
  <si>
    <t>שיוך/ניתוק משתמש אוטו'לקבוצה</t>
  </si>
  <si>
    <t xml:space="preserve">לא מתומחר כי קיים בתהליך ייבוא המשתמשים </t>
  </si>
  <si>
    <t>שיוך משתמש לקבוצה, ניהול הרשאות</t>
  </si>
  <si>
    <t>מסך LOGIN משולב OTP</t>
  </si>
  <si>
    <t xml:space="preserve"> בצד האפליקציה LOGIN</t>
  </si>
  <si>
    <t>התהליך בודק מול מוצר הOTP את ההרשאה  ומקבל את המספר האישי של הגולש</t>
  </si>
  <si>
    <t xml:space="preserve">במידה והכניסה לא ראשונה למערכת - מועבר לעמוד הבית ללא ביצוע LOGIN (SSO) </t>
  </si>
  <si>
    <t xml:space="preserve"> התחברות ראשונית- LOGIN</t>
  </si>
  <si>
    <t xml:space="preserve">במידה וליזור שעבר את הOTP מוגדר שדה כניסה ראשונה = כן - מציגים את מסך התקנון + הכנסת דוא"ל  </t>
  </si>
  <si>
    <t xml:space="preserve"> התחברות ראשונית- תהליך אקטיבציה </t>
  </si>
  <si>
    <t>זהה לטייסות  - מה שקיים בטייסות ASIS</t>
  </si>
  <si>
    <t xml:space="preserve">התחברות ראשונית </t>
  </si>
  <si>
    <t>עדכון סיסמאות</t>
  </si>
  <si>
    <t>אין צורך כי הסיסמא מגיעה מהOTP</t>
  </si>
  <si>
    <t>עדכון פרטים אישיים</t>
  </si>
  <si>
    <t>זהה לטייסות - מסך עדכון פרטים</t>
  </si>
  <si>
    <t xml:space="preserve">בפועל כל השדות read only - רק שדה מייל ניתן לעדכון </t>
  </si>
  <si>
    <t>אקטיבציה לסיסמא חדשה</t>
  </si>
  <si>
    <t>דף שער</t>
  </si>
  <si>
    <t>זהה לטייסות - דף שער אישי לכל קבוצה, המוצג לפי זיהוי המשתמש, כולל אזור אישי לפי הרשאותיו</t>
  </si>
  <si>
    <t xml:space="preserve"> מה שקיים בטייסות ASIS</t>
  </si>
  <si>
    <t>הטמעת היכולת לשליחת הודעה לקבוצה ולא רק לבודדים</t>
  </si>
  <si>
    <t>תוספת שליחת הודעה לקבוצה לעומת טייסות</t>
  </si>
  <si>
    <t>מודול הודעות</t>
  </si>
  <si>
    <t>זהה לטייסות ובנוסף יש להוסיף את היכולות:</t>
  </si>
  <si>
    <t xml:space="preserve"> - אפשרות העלאת קובץ אחד  בצד הגולש ובצד האדמין. העלאת קבצים סטנדרטית ללא שימוש בכלי מיוחד. אפשרות הורדת קובץ מההודעה אליה הוא צורף</t>
  </si>
  <si>
    <t>רשימת הודעות</t>
  </si>
  <si>
    <t>זהה לטייסות  ASIS ללא עלות נוספת</t>
  </si>
  <si>
    <t>הודעות - פריט</t>
  </si>
  <si>
    <t>צור קשר</t>
  </si>
  <si>
    <t>אדמין הודעות</t>
  </si>
  <si>
    <t>הודעות –דוא"ל התרעה לגולש</t>
  </si>
  <si>
    <t>יומן אירועים - רשימה</t>
  </si>
  <si>
    <t>יומן אירועים – פריט</t>
  </si>
  <si>
    <t>אירועים –דוא"ל התרעה לגולש</t>
  </si>
  <si>
    <t>מסך הקבוצות שלי</t>
  </si>
  <si>
    <t>מסך התראות</t>
  </si>
  <si>
    <t>ניהול פורומים</t>
  </si>
  <si>
    <t>פורומים - לובי</t>
  </si>
  <si>
    <t>פורום</t>
  </si>
  <si>
    <t>גריד מערכת</t>
  </si>
  <si>
    <t>טאב אירועים</t>
  </si>
  <si>
    <t>אקסל דוח נרשמים</t>
  </si>
  <si>
    <t>יזכור</t>
  </si>
  <si>
    <t>סקר + ארכיון סקרים</t>
  </si>
  <si>
    <t>גלריית תמונות</t>
  </si>
  <si>
    <t>ניפוח נתונים</t>
  </si>
  <si>
    <t>ניפוח טבלאות : משתמשים , הודעות</t>
  </si>
  <si>
    <t>עקרונות התהליך:</t>
  </si>
  <si>
    <t>על מנת למנוע יכולת לזהות מספרים כמותיים (כמות מרפאות, רופאים, חולים וכיו"ב) , עבור כל רשומה אמיתית שנוצרת ע"י משתמש אמיתי יווצרו רשומות פיקטיביות ביחס של בין 1 עד 4 רשומות לכל רשומת אמת.</t>
  </si>
  <si>
    <t>הערה:</t>
  </si>
  <si>
    <t>מאחר ובממוצע כל רשומה תהיה עם 2 פיקטיביות, הרי שחלוקת הכמויות ב 3 תיתן את המספרים האמיתיים. לכן יש לקבוע פקטורים שונים עבור סוגי נתונים שונים וגם אותם לשנות עם הזמן.</t>
  </si>
  <si>
    <t>ניפוח נתוני רופאים:</t>
  </si>
  <si>
    <t>- עבור כל מרפאה שנוצרה במערכת. יש לייצר אלגוריתם שמות מרפאות מנופחות</t>
  </si>
  <si>
    <t>- הודעות – עבור כל הודעה תווצר הודעה פיקטיבית עם תוכן זהה לזו האמיתית בין משתמשים פיקטיביים (שולח + מקבל פיקטיביים)</t>
  </si>
  <si>
    <t>שיוך רופאים מנופחים יהיה רק למרפאות מנופחות. שיוך רופאים אמיתיים יהיה רק למרפאות אמיתיות.</t>
  </si>
  <si>
    <t>עומסים</t>
  </si>
  <si>
    <t xml:space="preserve">רכיבי תשתית לתמיכה בעומסים הגדולים , בדיקות ביצועי שאילתות, תהליכי העברת מידע לטבלאות ארכיון </t>
  </si>
  <si>
    <t xml:space="preserve">גישה מאובטחת לאתר </t>
  </si>
  <si>
    <t xml:space="preserve">ניטור </t>
  </si>
  <si>
    <t xml:space="preserve">לא ניתן לתמחר כרגע </t>
  </si>
  <si>
    <t>OTP לKS</t>
  </si>
  <si>
    <t>מסך LOGIN של הכנסת מספר אישי וסיסמא .</t>
  </si>
  <si>
    <t>המסך יהיה מסך .NET שיהווה שער כניסה לסביבת שרתי הKS</t>
  </si>
  <si>
    <t>הOTP יקבל פרוצדורה לבדיקת קיום יזור מול הDB</t>
  </si>
  <si>
    <t>לאחר אימות הסיסמא (באחריות OTP ) יועבר הגולש למסך LOGIN של המערכת</t>
  </si>
  <si>
    <t xml:space="preserve">הגולש יעבור LOGIN נוסף הקיים של הKS </t>
  </si>
  <si>
    <t>השכפול בפיתוח יכלול:
אתר + DB + KS + אדמין + ג'ובים + dtSearch + WS.</t>
  </si>
  <si>
    <t>בסיס</t>
  </si>
  <si>
    <t>עדיפות</t>
  </si>
  <si>
    <t>מבצוע</t>
  </si>
  <si>
    <t>מודול</t>
  </si>
  <si>
    <t xml:space="preserve">ייבוא חד פעמי של עד 50000 משתמשים.
מטריקס תקבל קובץ XML על בסיס פורמט שיסוכם בשלב האפיון.
קובץ הXML יכיל לכל משתמש את שדות הפרופיל של משתמש + שדה של ד.צ.
תהליך הייבוא ייצור קבוצות על בסיס סה"כ רשומות הד.צ. הקיימות בקובץ , לאחר מכן ייצור את המשתמשים ובסוף התהליך יחבר בין המשתמש לקבוצה שלו . כל משתמש יכול להיות משוייך לקבוצת דואר צבאי אחת בלבד בתהליך הייבוא .  
 השדות יהיו שדות טקסטואליים בלבד ולא יכילו מידע בינארי
התהליך ירוץ 2 פעמים : בפיתוח , בבדיקות </t>
  </si>
  <si>
    <t xml:space="preserve">ייבוא והקמה חד פעמית של קבוצות מתוך קובץ שטוח.
התהליך לא ייבצע היררכיה בין קבוצות
התהליך לא ימחוק קבוצות קיימות אלא רק יוסיף או יתעלם במידה והקבוצה קיימת  
התהליך ירוץ 2 פעמים : בפיתוח , בבדיקות </t>
  </si>
  <si>
    <t>מסך הOTP-
דף /net שאנחנו נפתח
דף זה יכיל את כל תהליך הLOGIN
דף זה יהיה ה"שער" עבור מוצר הOTP ומי שלא יעבור דרכו לא יוכל להגיע לשרתי האפליקציה (IIS ) - באחריות מוצר הOTP לאכוף זאת</t>
  </si>
  <si>
    <t xml:space="preserve"> תהליך הLOGIN - מסך הOPT
שלב ראשון -
המסך יכיל את השדות הבאים : 
מספר אישי
מספר רישיון נהיגה / תעודת מילואים
סיסמא לאינטרנט (לא חובה - נדרש לקבל החלטה מבחינת ב"מ )
לאחר שליחה יתבצע תהליך שלב 2
שלב 2  
לאחר הזנת השדות תתבצע בדיקה האם היוזר הוא איש מילואים  - מול WS מדור מערכות אינטרנט
במידה וכן תתבצע בדיקה האם המספר האישי קיים בDB של המערכת (KS)
במידה וכן תהיה פניה לWS של הOTP עם שדה נייד הקיים בפרופיל המשתמש  
הOTP יישלח לגולש את הסיסמא הזמנית
אם הכל עבר תקין למשתמש יופיע מסך עם שדה סיסמא בלבד
שלב 3
פניה למוצר הOTP עם הערך של השדה שהוזן
קבלת הצלחה / כישלון
יצירת הרשאה במערכת הOTP ללקוח הספציפי
במידה והצלחה העברת  הגולש לתהליך הLOGIN באפליקציה </t>
  </si>
  <si>
    <t xml:space="preserve">זהה לטייסות -יכולת ניהול המשתמשים הקיים כחלק מה - KS
התמחור לא כולל שינוי ביכולות אלו </t>
  </si>
  <si>
    <t xml:space="preserve">אתר אינפורמטיבי </t>
  </si>
  <si>
    <t>אתר גנרי + רכיב הבאנרים שמפנה לדפי הLOGIN</t>
  </si>
  <si>
    <t>הקמת תשתיות DB</t>
  </si>
  <si>
    <t>הקמת תשתיות DB עבור הפרויקט מול דרישות העומסים של הלקוח</t>
  </si>
  <si>
    <t>גריד אתר מידע אישי</t>
  </si>
  <si>
    <t xml:space="preserve">אתר נפרד בIIS ,יהיה דומה לגריד האתר האינפורמטיבי ככל הניתן אך לא יהיה חלק ממנו </t>
  </si>
  <si>
    <t xml:space="preserve">זיהוי </t>
  </si>
  <si>
    <t>זיהוי נפרד מפורטל המפקדים; בעמוד הבית יהיו 2 באנרים - אחד יפנה ללוגאין חיילים (או שיופיע ישר בעמוד הבית של האתר האינפורמטיבי) והאחר יפנה ללוגאין לסביבת המפקדים.</t>
  </si>
  <si>
    <t>DB משתמשים ינוהל במדור אינטרנט; נעבוד מולו ע"י הWS הקיים במנהלת מגורים ע"ב שדות קיימים (מ"א ומס' תעודה) + סיסמא שתתווסף (תנוהל גם היא במדור אינטרנט-סעיף הבא)</t>
  </si>
  <si>
    <t>בדיקת LOGIN (כולל האם כניסה ראשונה)</t>
  </si>
  <si>
    <t>זיהוי כניסה ראשונה - יתקבל חיווי מה - WS. יועבר למסך שינוי סיסמא</t>
  </si>
  <si>
    <t>הגולש יקבל סיסמא ראשונה זמנית בדואר.</t>
  </si>
  <si>
    <t xml:space="preserve">לאחר זיהוי כניסה ראשונה - יועבר הגולש למסך הכנסת כתובת מייל (שדה נוסף לאישור מייל). </t>
  </si>
  <si>
    <t>מסך עדכון כתובת מייל לפני אקטיבציה</t>
  </si>
  <si>
    <t>במסך זה יהיו 2 שדות מייל (השני לאישור מייל).</t>
  </si>
  <si>
    <t>לאחר לחיצה על כפתור "שלח", יישלח לגולש מייל לביצוע אקטיבציה. הלינק יהיה תקף ל X זמן שיוגדר.</t>
  </si>
  <si>
    <t>פרטי הגולש יישמרו ב - URL בצורה מוצפנת, לפיענוח במסך אקטיבציה.</t>
  </si>
  <si>
    <t>מסך אקטיבציה</t>
  </si>
  <si>
    <t>במסך זה הגולש יעדכן את הסיסמא (שדה נוסף לאישור הסיסמא). לחיצה על אישור ישלחו הפרטים ל - WS לעדכון מייל + סיסמא + אישור אקטיבציה.</t>
  </si>
  <si>
    <t>פרטי היוזר ישמרו ב - URL בצורה מוצפנת.</t>
  </si>
  <si>
    <t>מנגנון המאפשר עדכון סיסמא ואחזורה בעת הצורך.</t>
  </si>
  <si>
    <t>להכניס לרכיב WS מתודות חדשות של הסיסמאות</t>
  </si>
  <si>
    <t xml:space="preserve">אזור אישי לחייל- דף הלובי </t>
  </si>
  <si>
    <t>אזור פרטים אישיים (כמה שדות בודדים מפרטים אישיים)</t>
  </si>
  <si>
    <t>זכאות לתעודות</t>
  </si>
  <si>
    <t>אזור הודעות אישיות</t>
  </si>
  <si>
    <t>סטאטוסים של פניות</t>
  </si>
  <si>
    <t>זימונים</t>
  </si>
  <si>
    <t>הצגת טקסטים בלבד מה  - WS של ספיא</t>
  </si>
  <si>
    <t>המידע בקוביות ההצפה יציג מידע מטבלאות מיובאות בלבד . ליד כל טבלה תהיה הפניה למסך המציג את כל הרשומות של אותה קוביית הצפה</t>
  </si>
  <si>
    <t>אזור אישי - עדכון פרטים אישיים</t>
  </si>
  <si>
    <t>תצוגת פרטים אישיים המופיעים במערכות הצהליות (מתוך ייבוא מידע אישי)</t>
  </si>
  <si>
    <t xml:space="preserve">בסוף הטופס יופיע שדה אחד של עדכון מידע לקצינת קישור . המידע יועבר לצורך הזנה ידנית </t>
  </si>
  <si>
    <t xml:space="preserve">אזור אישי לחייל- הודעות אישיות </t>
  </si>
  <si>
    <t>רשימה מלאה מסודרת לפי תאריך . ללא מסך חיפוש או פילטור של המידע</t>
  </si>
  <si>
    <t xml:space="preserve">אזור אישי לחייל- זימונים </t>
  </si>
  <si>
    <t xml:space="preserve">אזור אישי לחייל- סטאטוסים של פניות  </t>
  </si>
  <si>
    <t>מסך מחשבון תגמולים</t>
  </si>
  <si>
    <t>המסך יאפשר הזנה של ערך מספרי בלבד בו יזין היוזר את מספר ימי המילואים שהוא  ביצע.</t>
  </si>
  <si>
    <t>האפליקציה תחשב עבור היוזר מה הם התגמולים המתאימים עבור אותו מספר.</t>
  </si>
  <si>
    <t>התגמולים זהים עבור כל היוזרים ללא הבדל מין או חיל.</t>
  </si>
  <si>
    <t>החישוב יתבצע על בסיס פרמטרים בKS הניתנים לעדכון (מדרגות ימים, שווי מדרגה, שווי החזרי הוצאות, מינימום ימים רצופים, תגמול מיוחד לאחר X ימים) תוצגנה גם הודעות שגיאה מתאימות.</t>
  </si>
  <si>
    <t>בחלק זה לא נדרש דבר ממדור או"פ והכל מקומי מהKS שלנו.</t>
  </si>
  <si>
    <t>טפסים - הסבר כללי</t>
  </si>
  <si>
    <t>כל הטפסים יהיו טפסים ייעודיית אך תהליך שליחת פרטי הפניה / טופס - יהיה אחיד  -סעיף הבא</t>
  </si>
  <si>
    <t>כולל צירוף קבצים</t>
  </si>
  <si>
    <t>הערות</t>
  </si>
  <si>
    <t>אין בטפסים שליפת נתונים מה - DB. כל התונים בטופס הם Hard Coded</t>
  </si>
  <si>
    <t>למעט פרטים אישיים אשר קיימים ב - DB, כגון: מ.א, שם פרטי, שם משפחה, מס' טל'.</t>
  </si>
  <si>
    <t xml:space="preserve">מנגנון שליחת הפנייה במייל + צירוף קבצים </t>
  </si>
  <si>
    <t>בעת פתיחת פניה ע"י הגולש (גם כזו הכוללת צירוף קבצים) יישמרו קבצי הפניה, קובץ נתונים (XML) וקובץ תצוגת הפניה (HTML) בתיקייה ייחודית אשר תפתח לפי נתוני הפניה (תבליך +גולש) בשרת שיתופי אחד שיכיל את כל קבצי הפניות בתוך מבנה תיקיות אשר יוגדר בהמשך לצורך ייצוא למערכות צהליות. יוחזר מס אסמבתא אשר יווצר ע"י האתר עבור הגולש אשר יאפשר לו להמשיך ולעקוב אחר הפניה עד סיומה.</t>
  </si>
  <si>
    <t>כולל קבצים מרובים</t>
  </si>
  <si>
    <t>לא כולל גיבוי של שרת הקבצים- באחריות תהילה</t>
  </si>
  <si>
    <t>לא כולל סריקת אבטחת המידע לקבצים באחריות תהילה</t>
  </si>
  <si>
    <t>התמחור אינו כולל העברת המידע על הפניה לWS + אינו כולל העברת המידע למייל אזרחי -  במידה ויידרש יתומחר בנפרד</t>
  </si>
  <si>
    <t>בקשה להעברת יחידה (55)</t>
  </si>
  <si>
    <t>10 שדות  (עד 15 שעות לוגיקה בין שדות). כולל ואלידציה</t>
  </si>
  <si>
    <t>הגשת בקשה אישית (58)</t>
  </si>
  <si>
    <t>בקשת התנדבות למילואים</t>
  </si>
  <si>
    <t>בקשת השארה למילואים</t>
  </si>
  <si>
    <t>בקשה להחזר נסיעה</t>
  </si>
  <si>
    <t>לפי דוגמאת טופס + טבלה דינאמית</t>
  </si>
  <si>
    <t>בקשה לראיון מפקד</t>
  </si>
  <si>
    <t xml:space="preserve">שימוש חוזר בתבנית טופס בקשה אישית . בתבנית יהיו 2 שדות להזמנה : שם הטופס באתר  + שדה קוד טופס שיועבר בכל פנייה שתגיע מהטופס הספציפי  </t>
  </si>
  <si>
    <t>בקשה לוועדה רפואית</t>
  </si>
  <si>
    <t>בקשה לקב"ן</t>
  </si>
  <si>
    <t>בקשה להפקת תעודת מילואים</t>
  </si>
  <si>
    <t>הסכמה לחריג קריאה*</t>
  </si>
  <si>
    <t>1. מסך רשימת צווים לאיש מילואים</t>
  </si>
  <si>
    <t>רשימה ממויינת לפי תאריך של כל הרשומות שיופיעו בטבלת חריגי קריאה המנופחת</t>
  </si>
  <si>
    <t>2. מסך הצגת צו  -  רשומה במסך ללא תצוגה גרפית ייחודית בצורת צו</t>
  </si>
  <si>
    <t xml:space="preserve">3. אפשרות לאישור קבלת הצו - עדכון טבלה מקומית + ניפוח on the fly </t>
  </si>
  <si>
    <t>הגשת ולת"ם משקי</t>
  </si>
  <si>
    <t>לפי דוגמאת טופס</t>
  </si>
  <si>
    <t>הגשת ולת"ם לימודים</t>
  </si>
  <si>
    <t>תהליך אישור קבלת צו</t>
  </si>
  <si>
    <t xml:space="preserve">פנייה למוקד / לקצינת קישור </t>
  </si>
  <si>
    <t>לפי דוגמת טופס</t>
  </si>
  <si>
    <t>הוספת רכיבי תשתית לתמיכה בעומסים והתקנה גדולה</t>
  </si>
  <si>
    <t>יש לשנות רכיבי תשתית לתמיכה בריבוי גולשים.</t>
  </si>
  <si>
    <t>כמו כן התקנת המערכת הינה מורכבת עם שרתים מרובים</t>
  </si>
  <si>
    <t>יתומחר לאחר הפגישה עם תהיל"ה לסגירת ארכיטקטורה</t>
  </si>
  <si>
    <t>מבחינת DB נלקחו שעות כלליות לכל הפרויקט בתמחור למעלה של שעות DBA</t>
  </si>
  <si>
    <t xml:space="preserve">מודול ייבוא DB אישי + כולל תהליך שרידות בזמן הייבוא </t>
  </si>
  <si>
    <t>תהליך תשתיתי תקופתי אשר מטרתו לייבא נתונים אישיים של משתמשים אל בסיס הנתונים ממנו יישלפו נתוני הקיוסק של החייל לאתר. המנגנון כולל בקרה על שגויים. -</t>
  </si>
  <si>
    <t xml:space="preserve">התמחור הינו של ייבוא מלא ולא דלתאות  </t>
  </si>
  <si>
    <t>התהליך יבצע עדכון של כל טבלאות הייבוא מDB STAGING שיואכלס ע"י צה"ל אל טבלאות הPROD</t>
  </si>
  <si>
    <t>בצורה זאת תוגדר האחריות - איכלוס טבלאות ההSTAGING  - צה"ל כולל טיפול בדלתאות</t>
  </si>
  <si>
    <t>. המנגנון כולל בקרה על שגויים. -</t>
  </si>
  <si>
    <t>התמחור הינו של ייבוא מלא ולא דלתאות  הנחת יסוד לתחילת התהליך : ממצב שיש קובץ XML של כל אחת מהטבלאות לאחר הניפוח. כל שלב העברת הקובץ דרף הכספות והפיכתו לקובץ XML באחריות מדור או"פ</t>
  </si>
  <si>
    <t>התהליך : זיהוי DB  פאסיבי, טעינה לתוכו</t>
  </si>
  <si>
    <t>ניתוח סיום תהליך – ניתוח לוגים, איתור שגיאות, בדיקות SANITY   על הנתונים וביצוע FLIP בין DB   פאסיבי ואקטיבי</t>
  </si>
  <si>
    <t>במידה ויצטרך לעבור הסבה מ - Oracle יהיה באחריות צה"ל.</t>
  </si>
  <si>
    <t xml:space="preserve">מידע מיובא  – ייבוא טבלאות : טבלת פרטים אישיים  (מיובא) , זכאות לתעודות (מיובא),  הודעות אישיות (מיובא) , סטאטוסים של פניות (מיובא) , זימונים (מיובא), חריגי קריאה , צווים  </t>
  </si>
  <si>
    <t>מודול ייבוא DB אישי + כולל תהליך שרידות בזמן הייבוא  - העברה של דלתאות</t>
  </si>
  <si>
    <t xml:space="preserve">באחריות צה"ל </t>
  </si>
  <si>
    <t>שכבת ממשקים מול טבלאות חיצוניות של מידע אישי- לצורך תמיכה בארכיטקטורה מרובת שרתים - חיילים</t>
  </si>
  <si>
    <t>יצירת WS PROXY של ספיא אשר ישמש כשכבת DAL לנתונים המגיעים מצה"ל. (שליפות + שמירה)</t>
  </si>
  <si>
    <t>לא יבוצע סימלוץ של נתונים. יתחיל פיתוח לאחר קבלת גישה ל - DB + עבודה של DBA להכנת הפרוצדורות</t>
  </si>
  <si>
    <t>יהיו 2 מופעים של ה - WS לשרידות. בנוסף תוקם מערכת להפניה ל - WS הרלוונטי בזמן שחזור DB</t>
  </si>
  <si>
    <t>כולל הכנת SP לשליפות באתר. ההנחה כי יתקבל אפיון לכל השליפות</t>
  </si>
  <si>
    <t xml:space="preserve">ניפוח אישורי צווים + אישורי חריגי קריאה + ייצוא לקובץ יומי של הנתונים </t>
  </si>
  <si>
    <t>ניפוח נתוני חולים של צווים וחריגי קריאה</t>
  </si>
  <si>
    <t>אלו נתונים שייצברו ברשת השחורה ויש להעבירם לרשת האדומה</t>
  </si>
  <si>
    <t>באחריותנו לנפח את הנתונים של האישורים שבוצעו באתר . מנגנון הניפוח משתמש בWS של הפיקטיביים של הרופאים</t>
  </si>
  <si>
    <t>בנוסף יהיה תהליך יומי שייצא את הנתונים שהצטברו באותו יום . הנתונים ייוצאו לקובץ XML שימוקם בתיקייה ברשת השחורה</t>
  </si>
  <si>
    <t>בדומה לניפוח נתוני רופאים, כאשר פרטי החולים הפיקטיביים מתקבלים באופן יומי ב WS   מקופת החולים.  ה WS  יחזיר סט של כ 500 רשומות פיקטיביות בכל פעם שיקראו לו. באמצעות רשומות החולים הפיקטייבים ניתן יהיה להגיע אל המרפאות הפיקטיביות ולייצר את ההתכתבויות / הפניות והרשומות האחרות.</t>
  </si>
  <si>
    <t>התקנת מוצר מנדלו</t>
  </si>
  <si>
    <t>עלות חד פעמית</t>
  </si>
  <si>
    <t>להקמה והתקנה בתהי"לה - עד יומיים התקנה + יום הדרכה - סה"כ 30 שעות</t>
  </si>
  <si>
    <t>התמחור מתבסס על ההנחה כי  אחת ליום יועבר XML לביצוע שליחה יומית . הXML יכיל רשומות של כתובת מייל והודעה בלבד .</t>
  </si>
  <si>
    <t xml:space="preserve">באחריות פורטל לחולל את הXML אחת ליום על בסיס שינויים שזוהו במערכת  </t>
  </si>
  <si>
    <t>התקנת דמו תהיל"ה</t>
  </si>
  <si>
    <t xml:space="preserve">הקמת סביבה זהה בשרתי הפיתוח שלנו </t>
  </si>
  <si>
    <t xml:space="preserve">שליחת עדכון במייל </t>
  </si>
  <si>
    <t>ללא SMS</t>
  </si>
  <si>
    <t xml:space="preserve">נדרש אפיון לצורך תמחור לאור אי הוודאות בנושא ייצוא המידע למשלוח לגולשים </t>
  </si>
  <si>
    <t>אבטחת מידע</t>
  </si>
  <si>
    <t>לתמחר בסעיפי הטפסים</t>
  </si>
  <si>
    <t>עבודה באתר ענן</t>
  </si>
  <si>
    <t>נדרש אפיון לצורך תמחור</t>
  </si>
  <si>
    <t>ARO + 7</t>
  </si>
  <si>
    <t>ARO + 13</t>
  </si>
  <si>
    <t>אתר חיילים</t>
  </si>
  <si>
    <t xml:space="preserve">מנגנון ייבוא קבצים קבועים </t>
  </si>
  <si>
    <t>יפותח מודול אחד גנרי (ולא תהליך לכל קובץ )</t>
  </si>
  <si>
    <t>התהליך ירוץ על הדוחות המפורטים בSOW  בלבד</t>
  </si>
  <si>
    <t>המודול ירוץ פעם ביום</t>
  </si>
  <si>
    <t>התהליך יחל מתיקיית FTP ברשת השחורה שבה באחריות צה"ל למקם את הXML</t>
  </si>
  <si>
    <t>המודול יקבל XML אחד עבור כל מפקד וכל דוח</t>
  </si>
  <si>
    <t>שם הקובץ יכיל את הפרמטרים : מספר היחידה בה הוא יופיע באתר , תאריך חד ערכי, מספר זיהוי לדוח</t>
  </si>
  <si>
    <t>המודול יבצע המרה של הקובץ לפורמט XLS</t>
  </si>
  <si>
    <t>ההנחה היא שפורמט הXML יהיה קבוע לכל דוח  ויסוכם בשלב האפיון . כל שינוי שלו ידרוש שינוי בקוד ויתומחר בנפרד</t>
  </si>
  <si>
    <t>פורמט הXML יאפשר תצוגה טבלאית בלבד</t>
  </si>
  <si>
    <t>במקרה של תקלה בהמרה ייבדק ידנית - קובץ שלא יהיה ניתן להמירו ע"י המרה ידנית דרך תוכנת excel יחשב כשגוי ותדרש התאמת הXML לפורמט תקין</t>
  </si>
  <si>
    <t>הXLS   יכיל לאחר התהליך DATA בלבד . ללא  עיצוב וללא תוספות מיוחדות אחרות הקיימות בתוכנה כגון סינונים</t>
  </si>
  <si>
    <t>שבצ"ק</t>
  </si>
  <si>
    <t>אלפון</t>
  </si>
  <si>
    <t>שיח שלישותי</t>
  </si>
  <si>
    <t>דוח מזומנים למשימה</t>
  </si>
  <si>
    <t>דוח צפי</t>
  </si>
  <si>
    <t>סיכום שלישותי</t>
  </si>
  <si>
    <t>תמיכה בתשתית גנרית לטובת יישום פרויקט</t>
  </si>
  <si>
    <t>התאמת צבעוניות פורטל טייסות  לצבעוניות מילואים ללא שינוי בפונקציונאליות הרכיבים.</t>
  </si>
  <si>
    <t>ללא שינוי במבנה הרכיבים ומבנה העמוד וללא שינוי מקום של רכיבים.</t>
  </si>
  <si>
    <t xml:space="preserve">שינוי בכ-25 מסכים </t>
  </si>
  <si>
    <t xml:space="preserve"> שינויים קלים במבנה דף הבית</t>
  </si>
  <si>
    <t>ביצועים</t>
  </si>
  <si>
    <t xml:space="preserve">בסיום התהליך ימוקמו הקבצים החדשים בתיקיית FTP ומשם ירוץ תהליך ייבוא הקבצים לענן (סעיף נפרד) </t>
  </si>
  <si>
    <t>הרכיב כולל הטמעה ובדיקות של עד 6 סוגי קבצים :</t>
  </si>
  <si>
    <t>אפיון פתרון ענן - מטריקס</t>
  </si>
  <si>
    <t xml:space="preserve">יתומחר במסגרת פיתוח פרויקט הענן </t>
  </si>
  <si>
    <t>אפיון פתרון ענן - מייקרוסופט</t>
  </si>
  <si>
    <t>יתומחר במסגרת פיתוח פרויקט הענן</t>
  </si>
  <si>
    <t>תהיה תיקייה שאליה יועבר קובץ יומי של דלתאות - קובץ XML לכל טבלה. התהליך יעביר את כל רשומות הקובץ לתוך הטבלה המתאימה בDB  הSTAGING  שיכיל את המידע המלא שהצטבר עד כה</t>
  </si>
  <si>
    <t>צירוף קבצים מאובטח</t>
  </si>
  <si>
    <t>מסך ההעלאת הקובץ יייפתח בעת לחיצה על כפתור העלה קובץ (כפתור ייעודי ) .</t>
  </si>
  <si>
    <t>שלב 1 - הכנסת סיסמא</t>
  </si>
  <si>
    <t>התהליך יתאפשר אך ורק אם יהיה שדה מספר נייד שיעבור מהWS של מדור או"פ .</t>
  </si>
  <si>
    <t>לאחר קבלת סיסמא הOTP יאפשר ללשלב 2 לעלות</t>
  </si>
  <si>
    <t>שלב 2  - מסך העלאת הקובץ</t>
  </si>
  <si>
    <t xml:space="preserve"> </t>
  </si>
  <si>
    <t>תמחור אפיון בלבד</t>
  </si>
  <si>
    <t>Mobile API</t>
  </si>
  <si>
    <t>התאמת השליפות למובייל כולל התממשקות ל - WS של אישור קבלת צו + תהליך של יצירת HTML + XML עבור בקשה אישית</t>
  </si>
  <si>
    <t>שלד</t>
  </si>
  <si>
    <t>הדרכות ותמיכה בלקוח</t>
  </si>
  <si>
    <t>מודול ניהול שאלונים</t>
  </si>
  <si>
    <t>מפקדים שלב 3:</t>
  </si>
  <si>
    <t>מסך למנהל המערכת אשר תהינה היכולות הבאות:</t>
  </si>
  <si>
    <t>1. בניית שאלונים ושיוכם לקבוצה</t>
  </si>
  <si>
    <t>2. הגדרת השאלות (טקסט פשוט), התשובות האפשריות, והתשובות הנכונות. לכל שאלה תהיה תשובה אחת אפשרית.</t>
  </si>
  <si>
    <t>3. יכולת בחירת קבוצה ובחירת שאלון רלוונטי מתוך השאלונים של אותה קבוצה שהוגדרה והפקת דו"ח אשר יציג את תוצאות (תשובות וציון) כל אנשי הקבוצה בטווח תאריכים</t>
  </si>
  <si>
    <t>שאלון</t>
  </si>
  <si>
    <t>ה - HTML צריך להיות כפי הקיים היום במנהלת. שאלה ואחריה תשובה - אנכי</t>
  </si>
  <si>
    <t>אופציונלי</t>
  </si>
  <si>
    <t>מסך אשר יציג את פרטי היוזר, עם אפשרות לעדכון פרטים.</t>
  </si>
  <si>
    <t>השדות יהיו ב - disabled, וליד כל שדה יהיה checkbox לשינוי, במידה והיוזר ירצה לעדכן.</t>
  </si>
  <si>
    <t>שמירת הנתונים שהשתנו + שליחת הטופס במייל עם הדגשת הנתונים שהיוזר עדכן.</t>
  </si>
  <si>
    <t>שמירה ל - DB תהיה בפורמט XML על טבלת ביניים ולא על טבלת המקור</t>
  </si>
  <si>
    <t>פתיחת פניה באמצעות מנגנון הפניות שיתואר בהמשך .</t>
  </si>
  <si>
    <t>תוקם תיקיה המכילה את קובץ HTML קובץ XML ואת טופס עדכון הפרטים (בדומה לטופס). ללא  שליחה במייל</t>
  </si>
  <si>
    <t xml:space="preserve">שליחת עדכון בSMS </t>
  </si>
  <si>
    <t xml:space="preserve">דף LOGIN וגריד אפליקציית מובייל </t>
  </si>
  <si>
    <t>אותה לוגיקה בדיוק כמו באתר (כולל מיונים כולל טקסטים שליפות )</t>
  </si>
  <si>
    <t>סטאטוס פניות</t>
  </si>
  <si>
    <t xml:space="preserve">התראות למכשיר </t>
  </si>
  <si>
    <t>הוחלט להוריד מההצעה</t>
  </si>
  <si>
    <t>מסך נחיתה - קיוסק אישי - קוביות מידע</t>
  </si>
  <si>
    <t>תהליך אשור קבלת צו</t>
  </si>
  <si>
    <t xml:space="preserve">אותה לוגיקה בדיוק כמו באתר </t>
  </si>
  <si>
    <t>מחשבון תגמולים</t>
  </si>
  <si>
    <t>הגשת בקשה אישית</t>
  </si>
  <si>
    <t>אותה לוגיקה בדיוק כמו באתר . ללא קבצים מהמכשיר</t>
  </si>
  <si>
    <t xml:space="preserve">תחל מעליית אתר חיילים לאויר - ולא יאוחר מחודשיים לאחר מסירת האתר לבדיקות </t>
  </si>
  <si>
    <t>סקרים</t>
  </si>
  <si>
    <t>הובלת סקרי פרויקט מול כלל הגורמים המעורבים</t>
  </si>
  <si>
    <t>MOBILE</t>
  </si>
  <si>
    <t xml:space="preserve">אינטגרציה בין אתר המפקדים לענן הקבצים </t>
  </si>
  <si>
    <r>
      <t>·</t>
    </r>
    <r>
      <rPr>
        <sz val="7"/>
        <color theme="1"/>
        <rFont val="Times New Roman"/>
        <family val="1"/>
      </rPr>
      <t xml:space="preserve">        </t>
    </r>
    <r>
      <rPr>
        <sz val="10"/>
        <color theme="1"/>
        <rFont val="Arial"/>
        <family val="2"/>
      </rPr>
      <t xml:space="preserve">יצירת API  לממשק מודול ניהול משתמשים KS  מול מודול ניהול משתמשים של הענן </t>
    </r>
  </si>
  <si>
    <r>
      <t>·</t>
    </r>
    <r>
      <rPr>
        <sz val="7"/>
        <color theme="1"/>
        <rFont val="Times New Roman"/>
        <family val="1"/>
      </rPr>
      <t xml:space="preserve">        </t>
    </r>
    <r>
      <rPr>
        <sz val="10"/>
        <color theme="1"/>
        <rFont val="Arial"/>
        <family val="2"/>
      </rPr>
      <t>שילוב מודול  CA  ורכיב UAG  </t>
    </r>
  </si>
  <si>
    <r>
      <t>·</t>
    </r>
    <r>
      <rPr>
        <sz val="7"/>
        <color theme="1"/>
        <rFont val="Times New Roman"/>
        <family val="1"/>
      </rPr>
      <t xml:space="preserve">        </t>
    </r>
    <r>
      <rPr>
        <sz val="10"/>
        <color theme="1"/>
        <rFont val="Arial"/>
        <family val="2"/>
      </rPr>
      <t xml:space="preserve">יצירת API  לממשק בין קבצים מיובאים לתיקיות רלוונטיות בענן </t>
    </r>
  </si>
  <si>
    <r>
      <t>·</t>
    </r>
    <r>
      <rPr>
        <sz val="7"/>
        <color theme="1"/>
        <rFont val="Times New Roman"/>
        <family val="1"/>
      </rPr>
      <t xml:space="preserve">        </t>
    </r>
    <r>
      <rPr>
        <sz val="10"/>
        <color theme="1"/>
        <rFont val="Arial"/>
        <family val="2"/>
      </rPr>
      <t>אפיון ארכיטקטורה מול פיתרון הענן בתהילה</t>
    </r>
  </si>
  <si>
    <r>
      <t>·</t>
    </r>
    <r>
      <rPr>
        <sz val="7"/>
        <color theme="1"/>
        <rFont val="Times New Roman"/>
        <family val="1"/>
      </rPr>
      <t xml:space="preserve">        </t>
    </r>
    <r>
      <rPr>
        <sz val="10"/>
        <color theme="1"/>
        <rFont val="Arial"/>
        <family val="2"/>
      </rPr>
      <t>התקנות בתהילה</t>
    </r>
  </si>
  <si>
    <r>
      <t>·</t>
    </r>
    <r>
      <rPr>
        <sz val="7"/>
        <color theme="1"/>
        <rFont val="Times New Roman"/>
        <family val="1"/>
      </rPr>
      <t xml:space="preserve">        </t>
    </r>
    <r>
      <rPr>
        <sz val="10"/>
        <color theme="1"/>
        <rFont val="Arial"/>
        <family val="2"/>
      </rPr>
      <t xml:space="preserve">ניהול האינטגרציה בין הספקים </t>
    </r>
  </si>
  <si>
    <t xml:space="preserve">יישום מודול הענן (ביצוע ע"י מטריקס בליווי מיקרוסופט ) </t>
  </si>
  <si>
    <r>
      <t>·</t>
    </r>
    <r>
      <rPr>
        <sz val="7"/>
        <color theme="1"/>
        <rFont val="Times New Roman"/>
        <family val="1"/>
      </rPr>
      <t xml:space="preserve">        </t>
    </r>
    <r>
      <rPr>
        <sz val="10"/>
        <color theme="1"/>
        <rFont val="Arial"/>
        <family val="2"/>
      </rPr>
      <t xml:space="preserve">ארכיטקטורה טכנית מול תהילה </t>
    </r>
  </si>
  <si>
    <r>
      <t>·</t>
    </r>
    <r>
      <rPr>
        <sz val="7"/>
        <color theme="1"/>
        <rFont val="Times New Roman"/>
        <family val="1"/>
      </rPr>
      <t xml:space="preserve">        </t>
    </r>
    <r>
      <rPr>
        <sz val="10"/>
        <color theme="1"/>
        <rFont val="Arial"/>
        <family val="2"/>
      </rPr>
      <t>אפיון פונקציונאלי  </t>
    </r>
  </si>
  <si>
    <r>
      <t>·</t>
    </r>
    <r>
      <rPr>
        <sz val="7"/>
        <color theme="1"/>
        <rFont val="Times New Roman"/>
        <family val="1"/>
      </rPr>
      <t xml:space="preserve">        </t>
    </r>
    <r>
      <rPr>
        <sz val="10"/>
        <color theme="1"/>
        <rFont val="Arial"/>
        <family val="2"/>
      </rPr>
      <t>התקנות  ויישום UAG בתהילה</t>
    </r>
  </si>
  <si>
    <r>
      <t>·</t>
    </r>
    <r>
      <rPr>
        <sz val="7"/>
        <color theme="1"/>
        <rFont val="Times New Roman"/>
        <family val="1"/>
      </rPr>
      <t xml:space="preserve">        </t>
    </r>
    <r>
      <rPr>
        <sz val="10"/>
        <color theme="1"/>
        <rFont val="Arial"/>
        <family val="2"/>
      </rPr>
      <t>התקנות  ויישום FIM  - לסנכרון משתמשים וקבוצות בתהילה</t>
    </r>
  </si>
  <si>
    <r>
      <t>·</t>
    </r>
    <r>
      <rPr>
        <sz val="7"/>
        <color theme="1"/>
        <rFont val="Times New Roman"/>
        <family val="1"/>
      </rPr>
      <t xml:space="preserve">        </t>
    </r>
    <r>
      <rPr>
        <sz val="10"/>
        <color theme="1"/>
        <rFont val="Arial"/>
        <family val="2"/>
      </rPr>
      <t>התקנות סביבת הענן  בתהילה</t>
    </r>
  </si>
  <si>
    <r>
      <t>·</t>
    </r>
    <r>
      <rPr>
        <sz val="7"/>
        <color theme="1"/>
        <rFont val="Times New Roman"/>
        <family val="1"/>
      </rPr>
      <t xml:space="preserve">        </t>
    </r>
    <r>
      <rPr>
        <sz val="10"/>
        <color theme="1"/>
        <rFont val="Arial"/>
        <family val="2"/>
      </rPr>
      <t xml:space="preserve">התאמת הענן לצורכי הפרויקט </t>
    </r>
  </si>
  <si>
    <r>
      <t>·</t>
    </r>
    <r>
      <rPr>
        <sz val="7"/>
        <color theme="1"/>
        <rFont val="Times New Roman"/>
        <family val="1"/>
      </rPr>
      <t xml:space="preserve">        </t>
    </r>
    <r>
      <rPr>
        <sz val="10"/>
        <color theme="1"/>
        <rFont val="Arial"/>
        <family val="2"/>
      </rPr>
      <t xml:space="preserve">הדרכה והטמעה </t>
    </r>
  </si>
  <si>
    <t>ענן</t>
  </si>
  <si>
    <t>מבצוע/מודול</t>
  </si>
  <si>
    <t>סכום ללא מע"מ</t>
  </si>
  <si>
    <t>סה"כ</t>
  </si>
  <si>
    <t>עקיבות למפרט הטכני</t>
  </si>
  <si>
    <t>4, 22</t>
  </si>
  <si>
    <t>4, 23</t>
  </si>
  <si>
    <t>4, 24</t>
  </si>
  <si>
    <t>6, 25</t>
  </si>
  <si>
    <t>6, 26</t>
  </si>
  <si>
    <t>7, 27</t>
  </si>
  <si>
    <t>42, 44</t>
  </si>
  <si>
    <t>105, 108</t>
  </si>
  <si>
    <t>150, 152, 153, 154, 155, 156 ,157, 158</t>
  </si>
  <si>
    <t>151, 157, 158</t>
  </si>
  <si>
    <t>בהודעה יוצג לינק לקובץ - במידה והקובץ עדיין לא אושר תופיע הודעה מתאימה בלחיצה על הלינק
מתומחר ומפורט כחלק מפתרון הענן.</t>
  </si>
  <si>
    <t>עבור כל רופא שנוצר (יבוא ראשוני + יצירת משתמשים ידנית).   פרטי הרופאים יהיו ערבול של שמות פרטיים ושמות משפחה של רופאים אמיתיים מהמערכת.</t>
  </si>
  <si>
    <t>באחריות הWS של פרטי המשתמש לספק את המזהה הייחודי דרכו ניתן יהיה לשייך ולפי זה תיפתח הפניה בשרת הקבצים</t>
  </si>
  <si>
    <t>שעות עבור חומרי הדרכה ותמיכה שוטפת בלקוח עד לגבול השעות המתומחרות</t>
  </si>
  <si>
    <t>תחזוקה לשנה - אתר מפקדים</t>
  </si>
  <si>
    <t>תחזוקה</t>
  </si>
  <si>
    <t>תחזוקה לשנה  - אתר חיילים</t>
  </si>
  <si>
    <t>אחוז הנחה לבסיס</t>
  </si>
  <si>
    <t>אחוז הנחה לאופציה</t>
  </si>
  <si>
    <t>אופציונלי (בסיס לדיון עתידי)</t>
  </si>
  <si>
    <t>מחיר לאחר הנחה ללא מע"מ</t>
  </si>
  <si>
    <t>אחוז הנחה לתכולת בסיס</t>
  </si>
  <si>
    <t>פירוט עלויות מרכיבי פרויקט מילואים ("מילנט")</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</si>
</sst>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0.0%"/>
    <numFmt numFmtId="165" formatCode="&quot;₪&quot;\ #,##0"/>
    <numFmt numFmtId="166" formatCode="_ * #,##0_ ;_ * \-#,##0_ ;_ * &quot;-&quot;??_ ;_ @_ "/>
  </numFmts>
  <fonts count="10" x14ac:knownFonts="1">
    <font>
      <sz val="11"/>
      <color theme="1"/>
      <name val="Arial"/>
      <family val="2"/>
      <charset val="177"/>
      <scheme val="minor"/>
    </font>
    <font>
      <b/>
      <sz val="11"/>
      <color theme="0"/>
      <name val="Arial"/>
      <family val="2"/>
      <charset val="177"/>
      <scheme val="minor"/>
    </font>
    <font>
      <sz val="10"/>
      <color theme="1"/>
      <name val="Arial"/>
      <family val="2"/>
    </font>
    <font>
      <sz val="7"/>
      <color theme="1"/>
      <name val="Times New Roman"/>
      <family val="1"/>
    </font>
    <font>
      <b/>
      <sz val="11"/>
      <color theme="0"/>
      <name val="Arial"/>
      <family val="2"/>
      <scheme val="minor"/>
    </font>
    <font>
      <sz val="11"/>
      <name val="Arial"/>
      <family val="2"/>
      <scheme val="minor"/>
    </font>
    <font>
      <sz val="11"/>
      <color theme="1"/>
      <name val="Arial"/>
      <family val="2"/>
      <charset val="177"/>
      <scheme val="minor"/>
    </font>
    <font>
      <b/>
      <sz val="11"/>
      <color theme="1"/>
      <name val="Arial"/>
      <family val="2"/>
      <charset val="177"/>
      <scheme val="minor"/>
    </font>
    <font>
      <b/>
      <u/>
      <sz val="11"/>
      <color theme="1"/>
      <name val="Arial"/>
      <family val="2"/>
      <scheme val="minor"/>
    </font>
    <font>
      <sz val="11"/>
      <color theme="1"/>
      <name val="Arial"/>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0">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style="thin">
        <color theme="4"/>
      </left>
      <right/>
      <top/>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theme="4"/>
      </right>
      <top/>
      <bottom/>
      <diagonal/>
    </border>
    <border>
      <left/>
      <right/>
      <top/>
      <bottom style="thin">
        <color theme="4" tint="0.3999755851924192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theme="4" tint="0.39997558519241921"/>
      </bottom>
      <diagonal/>
    </border>
    <border>
      <left/>
      <right style="medium">
        <color indexed="64"/>
      </right>
      <top/>
      <bottom style="thin">
        <color theme="4" tint="0.39997558519241921"/>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62">
    <xf numFmtId="0" fontId="0" fillId="0" borderId="0" xfId="0"/>
    <xf numFmtId="0" fontId="0" fillId="0" borderId="0" xfId="0" applyAlignment="1">
      <alignment wrapText="1"/>
    </xf>
    <xf numFmtId="0" fontId="0" fillId="0" borderId="1" xfId="0" applyFont="1" applyBorder="1" applyAlignment="1">
      <alignment wrapText="1"/>
    </xf>
    <xf numFmtId="0" fontId="0" fillId="0" borderId="2" xfId="0" applyFont="1" applyBorder="1" applyAlignment="1">
      <alignment wrapText="1"/>
    </xf>
    <xf numFmtId="0" fontId="0" fillId="0" borderId="3" xfId="0" applyFont="1" applyBorder="1" applyAlignment="1">
      <alignment wrapText="1"/>
    </xf>
    <xf numFmtId="0" fontId="0" fillId="0" borderId="0" xfId="0" applyAlignment="1">
      <alignment horizontal="right" wrapText="1" readingOrder="2"/>
    </xf>
    <xf numFmtId="0" fontId="0" fillId="0" borderId="2" xfId="0" applyFont="1" applyBorder="1" applyAlignment="1">
      <alignment horizontal="right" wrapText="1" readingOrder="2"/>
    </xf>
    <xf numFmtId="0" fontId="0" fillId="0" borderId="4" xfId="0" applyFont="1" applyBorder="1" applyAlignment="1">
      <alignment wrapText="1"/>
    </xf>
    <xf numFmtId="0" fontId="0" fillId="0" borderId="6" xfId="0" applyFont="1" applyBorder="1" applyAlignment="1">
      <alignment wrapText="1"/>
    </xf>
    <xf numFmtId="0" fontId="0" fillId="0" borderId="6" xfId="0" applyFont="1" applyBorder="1" applyAlignment="1">
      <alignment horizontal="right" wrapText="1" readingOrder="2"/>
    </xf>
    <xf numFmtId="0" fontId="0" fillId="0" borderId="7" xfId="0" applyFont="1" applyBorder="1" applyAlignment="1">
      <alignment wrapText="1"/>
    </xf>
    <xf numFmtId="0" fontId="5" fillId="0" borderId="0" xfId="0" applyFont="1" applyAlignment="1">
      <alignment horizontal="right" wrapText="1" readingOrder="2"/>
    </xf>
    <xf numFmtId="3" fontId="7" fillId="0" borderId="9" xfId="0" applyNumberFormat="1" applyFont="1" applyBorder="1"/>
    <xf numFmtId="0" fontId="0" fillId="0" borderId="10" xfId="0" applyBorder="1" applyAlignment="1">
      <alignment horizontal="right"/>
    </xf>
    <xf numFmtId="3" fontId="0" fillId="0" borderId="0" xfId="0" applyNumberFormat="1" applyFill="1" applyBorder="1"/>
    <xf numFmtId="3" fontId="0" fillId="0" borderId="11" xfId="0" applyNumberFormat="1" applyBorder="1"/>
    <xf numFmtId="0" fontId="0" fillId="0" borderId="10" xfId="0" applyBorder="1" applyAlignment="1">
      <alignment horizontal="right" indent="1"/>
    </xf>
    <xf numFmtId="0" fontId="0" fillId="0" borderId="15" xfId="0" pivotButton="1" applyBorder="1"/>
    <xf numFmtId="0" fontId="0" fillId="0" borderId="16" xfId="0" pivotButton="1" applyBorder="1"/>
    <xf numFmtId="0" fontId="0" fillId="0" borderId="16" xfId="0" applyBorder="1"/>
    <xf numFmtId="0" fontId="0" fillId="0" borderId="17" xfId="0" applyBorder="1"/>
    <xf numFmtId="3" fontId="0" fillId="0" borderId="16" xfId="0" applyNumberFormat="1" applyFill="1" applyBorder="1"/>
    <xf numFmtId="3" fontId="0" fillId="0" borderId="17" xfId="0" applyNumberFormat="1" applyBorder="1"/>
    <xf numFmtId="0" fontId="0" fillId="0" borderId="15" xfId="0" applyBorder="1" applyAlignment="1">
      <alignment horizontal="right" indent="1"/>
    </xf>
    <xf numFmtId="0" fontId="7" fillId="3" borderId="16" xfId="0" applyFont="1" applyFill="1" applyBorder="1"/>
    <xf numFmtId="0" fontId="7" fillId="3" borderId="17" xfId="0" applyFont="1" applyFill="1" applyBorder="1"/>
    <xf numFmtId="0" fontId="7" fillId="0" borderId="18" xfId="0" applyFont="1" applyBorder="1" applyAlignment="1">
      <alignment horizontal="right"/>
    </xf>
    <xf numFmtId="3" fontId="7" fillId="0" borderId="19" xfId="0" applyNumberFormat="1" applyFont="1" applyBorder="1"/>
    <xf numFmtId="0" fontId="7" fillId="3" borderId="15" xfId="0" applyFont="1" applyFill="1" applyBorder="1"/>
    <xf numFmtId="3" fontId="0" fillId="0" borderId="16" xfId="0" applyNumberFormat="1" applyBorder="1"/>
    <xf numFmtId="0" fontId="0" fillId="0" borderId="15" xfId="0" applyBorder="1" applyAlignment="1">
      <alignment horizontal="right"/>
    </xf>
    <xf numFmtId="0" fontId="7" fillId="3" borderId="15" xfId="0" applyFont="1" applyFill="1" applyBorder="1" applyAlignment="1">
      <alignment horizontal="right"/>
    </xf>
    <xf numFmtId="3" fontId="7" fillId="3" borderId="16" xfId="0" applyNumberFormat="1" applyFont="1" applyFill="1" applyBorder="1"/>
    <xf numFmtId="3" fontId="7" fillId="3" borderId="17" xfId="0" applyNumberFormat="1" applyFont="1" applyFill="1" applyBorder="1"/>
    <xf numFmtId="164" fontId="0" fillId="0" borderId="0" xfId="2" applyNumberFormat="1" applyFont="1"/>
    <xf numFmtId="10" fontId="0" fillId="0" borderId="0" xfId="2" applyNumberFormat="1" applyFont="1"/>
    <xf numFmtId="165" fontId="0" fillId="0" borderId="0" xfId="0" applyNumberFormat="1"/>
    <xf numFmtId="0" fontId="0" fillId="0" borderId="0" xfId="0" applyAlignment="1">
      <alignment horizontal="center"/>
    </xf>
    <xf numFmtId="0" fontId="0" fillId="0" borderId="12" xfId="0" pivotButton="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7" fillId="3" borderId="12" xfId="0" applyFont="1" applyFill="1" applyBorder="1" applyAlignment="1">
      <alignment horizontal="center" wrapText="1"/>
    </xf>
    <xf numFmtId="0" fontId="7" fillId="3" borderId="13" xfId="0" applyFont="1" applyFill="1" applyBorder="1" applyAlignment="1">
      <alignment horizontal="center" wrapText="1"/>
    </xf>
    <xf numFmtId="0" fontId="7" fillId="3" borderId="14" xfId="0" applyFont="1" applyFill="1" applyBorder="1" applyAlignment="1">
      <alignment horizontal="center" wrapText="1"/>
    </xf>
    <xf numFmtId="0" fontId="0" fillId="0" borderId="0" xfId="0" applyAlignment="1">
      <alignment horizontal="center" wrapText="1"/>
    </xf>
    <xf numFmtId="3" fontId="0" fillId="0" borderId="17" xfId="0" applyNumberFormat="1" applyFill="1" applyBorder="1"/>
    <xf numFmtId="3" fontId="0" fillId="0" borderId="11" xfId="0" applyNumberFormat="1" applyFill="1" applyBorder="1"/>
    <xf numFmtId="166" fontId="0" fillId="0" borderId="0" xfId="1" applyNumberFormat="1" applyFont="1"/>
    <xf numFmtId="166" fontId="0" fillId="0" borderId="0" xfId="1" applyNumberFormat="1" applyFont="1" applyBorder="1" applyAlignment="1">
      <alignment wrapText="1"/>
    </xf>
    <xf numFmtId="166" fontId="0" fillId="0" borderId="0" xfId="1" applyNumberFormat="1" applyFont="1" applyAlignment="1">
      <alignment wrapText="1"/>
    </xf>
    <xf numFmtId="166" fontId="0" fillId="0" borderId="0" xfId="1" applyNumberFormat="1" applyFont="1" applyAlignment="1">
      <alignment horizontal="center" wrapText="1"/>
    </xf>
    <xf numFmtId="0" fontId="1" fillId="2" borderId="5" xfId="0" applyFont="1" applyFill="1" applyBorder="1" applyAlignment="1">
      <alignment horizontal="center" wrapText="1"/>
    </xf>
    <xf numFmtId="0" fontId="1" fillId="2" borderId="0" xfId="0" applyFont="1" applyFill="1" applyBorder="1" applyAlignment="1">
      <alignment horizontal="center" wrapText="1"/>
    </xf>
    <xf numFmtId="0" fontId="1" fillId="2" borderId="8" xfId="0" applyFont="1" applyFill="1" applyBorder="1" applyAlignment="1">
      <alignment horizontal="center" wrapText="1"/>
    </xf>
    <xf numFmtId="166" fontId="1" fillId="2" borderId="0" xfId="1" applyNumberFormat="1" applyFont="1" applyFill="1" applyBorder="1" applyAlignment="1">
      <alignment horizontal="center" wrapText="1"/>
    </xf>
    <xf numFmtId="0" fontId="4" fillId="2" borderId="0" xfId="0" applyFont="1" applyFill="1" applyAlignment="1">
      <alignment horizontal="center" wrapText="1"/>
    </xf>
    <xf numFmtId="164" fontId="9" fillId="0" borderId="16" xfId="2" applyNumberFormat="1" applyFont="1" applyBorder="1"/>
    <xf numFmtId="165" fontId="9" fillId="0" borderId="17" xfId="0" applyNumberFormat="1" applyFont="1" applyBorder="1"/>
    <xf numFmtId="0" fontId="9" fillId="0" borderId="15" xfId="0" applyFont="1" applyFill="1" applyBorder="1" applyAlignment="1">
      <alignment horizontal="center"/>
    </xf>
    <xf numFmtId="0" fontId="9" fillId="0" borderId="16" xfId="0" applyFont="1" applyFill="1" applyBorder="1" applyAlignment="1">
      <alignment horizontal="center"/>
    </xf>
    <xf numFmtId="0" fontId="0" fillId="0" borderId="0" xfId="0" applyFill="1" applyBorder="1" applyAlignment="1">
      <alignment horizontal="center"/>
    </xf>
    <xf numFmtId="0" fontId="8" fillId="0" borderId="0" xfId="0" applyFont="1" applyAlignment="1">
      <alignment horizontal="center"/>
    </xf>
  </cellXfs>
  <cellStyles count="3">
    <cellStyle name="Comma" xfId="1" builtinId="3"/>
    <cellStyle name="Normal" xfId="0" builtinId="0"/>
    <cellStyle name="Percent" xfId="2" builtinId="5"/>
  </cellStyles>
  <dxfs count="40">
    <dxf>
      <alignment vertical="bottom" textRotation="0" wrapText="1" indent="0" justifyLastLine="0" shrinkToFit="0"/>
    </dxf>
    <dxf>
      <numFmt numFmtId="166" formatCode="_ * #,##0_ ;_ * \-#,##0_ ;_ * &quot;-&quot;??_ ;_ @_ "/>
      <alignment horizontal="general" vertical="bottom" textRotation="0" wrapText="1" indent="0" justifyLastLine="0" shrinkToFit="0" readingOrder="0"/>
    </dxf>
    <dxf>
      <alignment vertical="bottom" textRotation="0" wrapText="1" indent="0" justifyLastLine="0" shrinkToFit="0"/>
    </dxf>
    <dxf>
      <alignment vertical="bottom" textRotation="0" wrapText="1" indent="0" justifyLastLine="0" shrinkToFit="0"/>
    </dxf>
    <dxf>
      <alignment vertical="bottom" textRotation="0" wrapText="1" indent="0" justifyLastLine="0" shrinkToFit="0"/>
    </dxf>
    <dxf>
      <alignment vertical="bottom" textRotation="0" wrapText="1" indent="0" justifyLastLine="0" shrinkToFit="0"/>
    </dxf>
    <dxf>
      <alignment vertical="bottom" textRotation="0" wrapText="1" indent="0" justifyLastLine="0" shrinkToFit="0"/>
    </dxf>
    <dxf>
      <alignment vertical="bottom" textRotation="0" wrapText="1" indent="0" justifyLastLine="0" shrinkToFit="0"/>
    </dxf>
    <dxf>
      <alignment horizontal="right" vertical="bottom" textRotation="0" wrapText="1" indent="0" justifyLastLine="0" shrinkToFit="0" readingOrder="2"/>
    </dxf>
    <dxf>
      <alignment vertical="bottom" textRotation="0" wrapText="1" indent="0" justifyLastLine="0" shrinkToFit="0"/>
    </dxf>
    <dxf>
      <alignment vertical="bottom" textRotation="0" wrapText="1" indent="0" justifyLastLine="0" shrinkToFit="0"/>
    </dxf>
    <dxf>
      <alignment vertical="bottom" textRotation="0" wrapText="1" indent="0" justifyLastLine="0" shrinkToFit="0"/>
    </dxf>
    <dxf>
      <alignment vertical="bottom" textRotation="0" wrapText="1" indent="0" justifyLastLine="0" shrinkToFit="0"/>
    </dxf>
    <dxf>
      <alignment vertical="bottom" textRotation="0" wrapText="1" indent="0" justifyLastLine="0" shrinkToFit="0"/>
    </dxf>
    <dxf>
      <border outline="0">
        <top style="thin">
          <color theme="4"/>
        </top>
      </border>
    </dxf>
    <dxf>
      <alignment vertical="bottom" textRotation="0" wrapText="1" indent="0" justifyLastLine="0" shrinkToFit="0"/>
    </dxf>
    <dxf>
      <font>
        <b/>
        <i val="0"/>
        <strike val="0"/>
        <condense val="0"/>
        <extend val="0"/>
        <outline val="0"/>
        <shadow val="0"/>
        <u val="none"/>
        <vertAlign val="baseline"/>
        <sz val="11"/>
        <color theme="0"/>
        <name val="Arial"/>
        <scheme val="minor"/>
      </font>
      <fill>
        <patternFill patternType="solid">
          <fgColor theme="4"/>
          <bgColor theme="4"/>
        </patternFill>
      </fill>
      <alignment horizontal="center" vertical="bottom" textRotation="0" wrapText="1" indent="0" justifyLastLine="0" shrinkToFit="0"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border>
        <top style="medium">
          <color indexed="64"/>
        </top>
      </border>
    </dxf>
    <dxf>
      <border>
        <top style="medium">
          <color indexed="64"/>
        </top>
      </border>
    </dxf>
    <dxf>
      <border>
        <top style="medium">
          <color indexed="64"/>
        </top>
        <bottom style="medium">
          <color indexed="64"/>
        </bottom>
      </border>
    </dxf>
    <dxf>
      <border>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li Nissan" refreshedDate="41368.755877199073" createdVersion="4" refreshedVersion="4" minRefreshableVersion="3" recordCount="253">
  <cacheSource type="worksheet">
    <worksheetSource name="Table3"/>
  </cacheSource>
  <cacheFields count="13">
    <cacheField name="עדיפות" numFmtId="0">
      <sharedItems count="2">
        <s v="בסיס"/>
        <s v="אופציונלי"/>
      </sharedItems>
    </cacheField>
    <cacheField name="מבצוע" numFmtId="0">
      <sharedItems count="3">
        <s v="ARO +5"/>
        <s v="ARO + 7"/>
        <s v="ARO + 13"/>
      </sharedItems>
    </cacheField>
    <cacheField name="מודול" numFmtId="0">
      <sharedItems count="6">
        <s v="פורטל מפקדים"/>
        <s v="אתר חיילים"/>
        <s v="שלד"/>
        <s v="תחזוקה"/>
        <s v="MOBILE"/>
        <s v="ענן"/>
      </sharedItems>
    </cacheField>
    <cacheField name="#" numFmtId="0">
      <sharedItems containsSemiMixedTypes="0" containsString="0" containsNumber="1" minValue="1" maxValue="501"/>
    </cacheField>
    <cacheField name="רכיב פיתוח" numFmtId="0">
      <sharedItems containsBlank="1"/>
    </cacheField>
    <cacheField name="תיאור רכיב" numFmtId="0">
      <sharedItems containsBlank="1" longText="1"/>
    </cacheField>
    <cacheField name="מנהל פרויקט (222 ש&quot;ח)" numFmtId="0">
      <sharedItems containsString="0" containsBlank="1" containsNumber="1" containsInteger="1" minValue="0" maxValue="253"/>
    </cacheField>
    <cacheField name="תכניתן בכיר (186 ש&quot;ח)" numFmtId="0">
      <sharedItems containsString="0" containsBlank="1" containsNumber="1" containsInteger="1" minValue="0" maxValue="300"/>
    </cacheField>
    <cacheField name="מנתח מערכות בכיר (213 ש&quot;ח)" numFmtId="0">
      <sharedItems containsString="0" containsBlank="1" containsNumber="1" containsInteger="1" minValue="0" maxValue="200"/>
    </cacheField>
    <cacheField name="מומחה מערכת תשתיות (228 ש&quot;ח)" numFmtId="0">
      <sharedItems containsString="0" containsBlank="1" containsNumber="1" containsInteger="1" minValue="0" maxValue="200"/>
    </cacheField>
    <cacheField name="ראש צוות תוכנה (190 ש&quot;ח)" numFmtId="0">
      <sharedItems containsString="0" containsBlank="1" containsNumber="1" containsInteger="1" minValue="0" maxValue="230"/>
    </cacheField>
    <cacheField name="סה&quot;כ עלות ללא מע&quot;מ" numFmtId="0">
      <sharedItems containsString="0" containsBlank="1" containsNumber="1" containsInteger="1" minValue="0" maxValue="360000"/>
    </cacheField>
    <cacheField name="עקיבות למפרט הטכני" numFmtId="0">
      <sharedItems containsBlank="1" containsMixedTypes="1" containsNumber="1" minValue="1" maxValue="15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3">
  <r>
    <x v="0"/>
    <x v="0"/>
    <x v="0"/>
    <n v="1"/>
    <s v="שכפול מערכת פורטל טייסות וזימון מילואים"/>
    <s v="השכפול בפיתוח יכלול:_x000a_אתר + DB + KS + אדמין + ג'ובים + dtSearch + WS."/>
    <n v="47"/>
    <n v="30"/>
    <n v="45"/>
    <n v="23"/>
    <n v="57"/>
    <n v="41673"/>
    <n v="2"/>
  </r>
  <r>
    <x v="0"/>
    <x v="0"/>
    <x v="0"/>
    <n v="2"/>
    <s v="שינויי צבעוניות"/>
    <s v="השארת צבעוניות זהה לטייסות (כחול) . יבוצע שינוי לוגו האתר ללוגו מילואים "/>
    <n v="0"/>
    <n v="0"/>
    <n v="0"/>
    <n v="0"/>
    <n v="0"/>
    <n v="0"/>
    <n v="35"/>
  </r>
  <r>
    <x v="0"/>
    <x v="0"/>
    <x v="0"/>
    <n v="3"/>
    <s v="שינוי טקסטים"/>
    <s v="שינוי מילון וטקסטים בלבד באתר ובמערכת אדמין."/>
    <n v="30"/>
    <n v="10"/>
    <n v="15"/>
    <n v="8"/>
    <n v="19"/>
    <n v="17149"/>
    <n v="2"/>
  </r>
  <r>
    <x v="0"/>
    <x v="0"/>
    <x v="0"/>
    <n v="4"/>
    <s v="ייבוא חד פעמי  משתמשים "/>
    <s v="ייבוא חד פעמי של עד 50000 משתמשים._x000a_מטריקס תקבל קובץ XML על בסיס פורמט שיסוכם בשלב האפיון._x000a_קובץ הXML יכיל לכל משתמש את שדות הפרופיל של משתמש + שדה של ד.צ._x000a_תהליך הייבוא ייצור קבוצות על בסיס סה&quot;כ רשומות הד.צ. הקיימות בקובץ , לאחר מכן ייצור את המשתמשים ובסוף התהליך יחבר בין המשתמש לקבוצה שלו . כל משתמש יכול להיות משוייך לקבוצת דואר צבאי אחת בלבד בתהליך הייבוא .  _x000a_ השדות יהיו שדות טקסטואליים בלבד ולא יכילו מידע בינארי_x000a_התהליך ירוץ 2 פעמים : בפיתוח , בבדיקות "/>
    <n v="19"/>
    <n v="10"/>
    <n v="15"/>
    <n v="8"/>
    <n v="19"/>
    <n v="14707"/>
    <n v="1"/>
  </r>
  <r>
    <x v="0"/>
    <x v="0"/>
    <x v="0"/>
    <n v="5"/>
    <s v="ייבוא קבוצות חד פעמי "/>
    <s v="ייבוא והקמה חד פעמית של קבוצות מתוך קובץ שטוח._x000a_התהליך לא ייבצע היררכיה בין קבוצות_x000a_התהליך לא ימחוק קבוצות קיימות אלא רק יוסיף או יתעלם במידה והקבוצה קיימת  _x000a_התהליך ירוץ 2 פעמים : בפיתוח , בבדיקות "/>
    <n v="0"/>
    <n v="0"/>
    <n v="0"/>
    <n v="0"/>
    <n v="0"/>
    <n v="0"/>
    <m/>
  </r>
  <r>
    <x v="0"/>
    <x v="0"/>
    <x v="0"/>
    <n v="6"/>
    <s v="שיוך/ניתוק משתמש אוטו'לקבוצה"/>
    <s v="לא מתומחר כי קיים בתהליך ייבוא המשתמשים "/>
    <n v="0"/>
    <n v="0"/>
    <n v="0"/>
    <n v="0"/>
    <n v="0"/>
    <n v="0"/>
    <n v="2"/>
  </r>
  <r>
    <x v="0"/>
    <x v="0"/>
    <x v="0"/>
    <n v="7"/>
    <s v="שיוך משתמש לקבוצה, ניהול הרשאות"/>
    <s v="זהה לטייסות -יכולת ניהול המשתמשים הקיים כחלק מה - KS_x000a_התמחור לא כולל שינוי ביכולות אלו "/>
    <n v="0"/>
    <n v="0"/>
    <n v="0"/>
    <n v="0"/>
    <n v="0"/>
    <n v="0"/>
    <n v="2"/>
  </r>
  <r>
    <x v="0"/>
    <x v="0"/>
    <x v="0"/>
    <n v="8"/>
    <s v="מסך LOGIN משולב OTP"/>
    <s v="מסך הOTP-_x000a_דף /net שאנחנו נפתח_x000a_דף זה יכיל את כל תהליך הLOGIN_x000a_דף זה יהיה ה&quot;שער&quot; עבור מוצר הOTP ומי שלא יעבור דרכו לא יוכל להגיע לשרתי האפליקציה (IIS ) - באחריות מוצר הOTP לאכוף זאת"/>
    <n v="38"/>
    <n v="20"/>
    <n v="30"/>
    <n v="15"/>
    <n v="38"/>
    <n v="29186"/>
    <n v="3"/>
  </r>
  <r>
    <x v="0"/>
    <x v="0"/>
    <x v="0"/>
    <n v="9"/>
    <s v="מסך LOGIN משולב OTP"/>
    <s v=" תהליך הLOGIN - מסך הOPT_x000a_שלב ראשון -_x000a_המסך יכיל את השדות הבאים : _x000a_מספר אישי_x000a_מספר רישיון נהיגה / תעודת מילואים_x000a_סיסמא לאינטרנט (לא חובה - נדרש לקבל החלטה מבחינת ב&quot;מ )_x000a_לאחר שליחה יתבצע תהליך שלב 2_x000a_שלב 2  _x000a_לאחר הזנת השדות תתבצע בדיקה האם היוזר הוא איש מילואים  - מול WS מדור מערכות אינטרנט_x000a_במידה וכן תתבצע בדיקה האם המספר האישי קיים בDB של המערכת (KS)_x000a_במידה וכן תהיה פניה לWS של הOTP עם שדה נייד הקיים בפרופיל המשתמש  _x000a_הOTP יישלח לגולש את הסיסמא הזמנית_x000a_אם הכל עבר תקין למשתמש יופיע מסך עם שדה סיסמא בלבד_x000a_שלב 3_x000a_פניה למוצר הOTP עם הערך של השדה שהוזן_x000a_קבלת הצלחה / כישלון_x000a_יצירת הרשאה במערכת הOTP ללקוח הספציפי_x000a_במידה והצלחה העברת  הגולש לתהליך הLOGIN באפליקציה "/>
    <n v="227"/>
    <n v="120"/>
    <n v="180"/>
    <n v="90"/>
    <n v="230"/>
    <n v="175274"/>
    <n v="3"/>
  </r>
  <r>
    <x v="0"/>
    <x v="0"/>
    <x v="0"/>
    <n v="10"/>
    <s v=" בצד האפליקציה LOGIN"/>
    <s v="התהליך בודק מול מוצר הOTP את ההרשאה  ומקבל את המספר האישי של הגולש"/>
    <n v="38"/>
    <n v="20"/>
    <n v="30"/>
    <n v="15"/>
    <n v="38"/>
    <n v="29186"/>
    <n v="3"/>
  </r>
  <r>
    <x v="0"/>
    <x v="0"/>
    <x v="0"/>
    <n v="10"/>
    <m/>
    <s v="במידה והכניסה לא ראשונה למערכת - מועבר לעמוד הבית ללא ביצוע LOGIN (SSO) "/>
    <m/>
    <m/>
    <m/>
    <m/>
    <m/>
    <m/>
    <n v="3"/>
  </r>
  <r>
    <x v="0"/>
    <x v="0"/>
    <x v="0"/>
    <n v="11"/>
    <s v=" התחברות ראשונית- LOGIN"/>
    <s v="במידה וליזור שעבר את הOTP מוגדר שדה כניסה ראשונה = כן - מציגים את מסך התקנון + הכנסת דוא&quot;ל  "/>
    <n v="19"/>
    <n v="10"/>
    <n v="15"/>
    <n v="8"/>
    <n v="19"/>
    <n v="14707"/>
    <s v="4, 22"/>
  </r>
  <r>
    <x v="0"/>
    <x v="0"/>
    <x v="0"/>
    <n v="12"/>
    <s v=" התחברות ראשונית- תהליך אקטיבציה "/>
    <s v="זהה לטייסות  - מה שקיים בטייסות ASIS"/>
    <n v="19"/>
    <n v="10"/>
    <n v="15"/>
    <n v="8"/>
    <n v="19"/>
    <n v="14707"/>
    <s v="4, 23"/>
  </r>
  <r>
    <x v="0"/>
    <x v="0"/>
    <x v="0"/>
    <n v="13"/>
    <s v="התחברות ראשונית "/>
    <s v="זהה לטייסות  - מה שקיים בטייסות ASIS"/>
    <n v="19"/>
    <n v="10"/>
    <n v="15"/>
    <n v="8"/>
    <n v="19"/>
    <n v="14707"/>
    <s v="4, 24"/>
  </r>
  <r>
    <x v="0"/>
    <x v="0"/>
    <x v="0"/>
    <n v="14"/>
    <s v="עדכון סיסמאות"/>
    <s v="אין צורך כי הסיסמא מגיעה מהOTP"/>
    <n v="0"/>
    <n v="0"/>
    <n v="0"/>
    <n v="0"/>
    <n v="0"/>
    <n v="0"/>
    <s v="6, 25"/>
  </r>
  <r>
    <x v="0"/>
    <x v="0"/>
    <x v="0"/>
    <n v="15"/>
    <s v="עדכון פרטים אישיים"/>
    <s v="זהה לטייסות - מסך עדכון פרטים"/>
    <n v="38"/>
    <n v="20"/>
    <n v="30"/>
    <n v="15"/>
    <n v="38"/>
    <n v="29186"/>
    <s v="6, 26"/>
  </r>
  <r>
    <x v="0"/>
    <x v="0"/>
    <x v="0"/>
    <n v="15"/>
    <s v="עדכון פרטים אישיים"/>
    <s v="בפועל כל השדות read only - רק שדה מייל ניתן לעדכון "/>
    <m/>
    <m/>
    <m/>
    <m/>
    <m/>
    <m/>
    <s v="6, 26"/>
  </r>
  <r>
    <x v="0"/>
    <x v="0"/>
    <x v="0"/>
    <n v="16"/>
    <s v="אקטיבציה לסיסמא חדשה"/>
    <s v="אין צורך כי הסיסמא מגיעה מהOTP"/>
    <n v="0"/>
    <n v="0"/>
    <n v="0"/>
    <n v="0"/>
    <n v="0"/>
    <n v="0"/>
    <s v="7, 27"/>
  </r>
  <r>
    <x v="0"/>
    <x v="0"/>
    <x v="0"/>
    <n v="20"/>
    <s v="דף שער"/>
    <s v="זהה לטייסות - דף שער אישי לכל קבוצה, המוצג לפי זיהוי המשתמש, כולל אזור אישי לפי הרשאותיו"/>
    <n v="0"/>
    <n v="0"/>
    <n v="0"/>
    <n v="0"/>
    <n v="0"/>
    <n v="0"/>
    <n v="9"/>
  </r>
  <r>
    <x v="0"/>
    <x v="0"/>
    <x v="0"/>
    <n v="21"/>
    <s v="דף שער"/>
    <s v=" מה שקיים בטייסות ASIS"/>
    <m/>
    <m/>
    <m/>
    <m/>
    <m/>
    <m/>
    <n v="10"/>
  </r>
  <r>
    <x v="0"/>
    <x v="0"/>
    <x v="0"/>
    <n v="21"/>
    <s v="הטמעת היכולת לשליחת הודעה לקבוצה ולא רק לבודדים"/>
    <s v="תוספת שליחת הודעה לקבוצה לעומת טייסות"/>
    <n v="57"/>
    <n v="30"/>
    <n v="45"/>
    <n v="23"/>
    <n v="57"/>
    <n v="43893"/>
    <n v="10"/>
  </r>
  <r>
    <x v="0"/>
    <x v="0"/>
    <x v="0"/>
    <n v="22"/>
    <s v="מודול הודעות"/>
    <s v="זהה לטייסות ובנוסף יש להוסיף את היכולות:"/>
    <n v="0"/>
    <n v="0"/>
    <n v="0"/>
    <n v="0"/>
    <n v="0"/>
    <n v="0"/>
    <n v="11"/>
  </r>
  <r>
    <x v="0"/>
    <x v="0"/>
    <x v="0"/>
    <n v="22"/>
    <s v="מודול הודעות"/>
    <s v=" - אפשרות העלאת קובץ אחד  בצד הגולש ובצד האדמין. העלאת קבצים סטנדרטית ללא שימוש בכלי מיוחד. אפשרות הורדת קובץ מההודעה אליה הוא צורף"/>
    <m/>
    <m/>
    <m/>
    <m/>
    <m/>
    <m/>
    <n v="11"/>
  </r>
  <r>
    <x v="0"/>
    <x v="0"/>
    <x v="0"/>
    <n v="22"/>
    <s v="מודול הודעות"/>
    <s v="בהודעה יוצג לינק לקובץ - במידה והקובץ עדיין לא אושר תופיע הודעה מתאימה בלחיצה על הלינק_x000a_מתומחר ומפורט כחלק מפתרון הענן."/>
    <m/>
    <m/>
    <m/>
    <m/>
    <m/>
    <m/>
    <n v="11"/>
  </r>
  <r>
    <x v="0"/>
    <x v="0"/>
    <x v="0"/>
    <n v="23"/>
    <s v="רשימת הודעות"/>
    <s v="זהה לטייסות  ASIS ללא עלות נוספת"/>
    <n v="0"/>
    <n v="0"/>
    <n v="0"/>
    <n v="0"/>
    <n v="0"/>
    <n v="0"/>
    <n v="12"/>
  </r>
  <r>
    <x v="0"/>
    <x v="0"/>
    <x v="0"/>
    <n v="24"/>
    <s v="הודעות - פריט"/>
    <s v="זהה לטייסות  ASIS ללא עלות נוספת"/>
    <n v="0"/>
    <n v="0"/>
    <n v="0"/>
    <n v="0"/>
    <n v="0"/>
    <n v="0"/>
    <n v="13"/>
  </r>
  <r>
    <x v="0"/>
    <x v="0"/>
    <x v="0"/>
    <n v="25"/>
    <s v="צור קשר"/>
    <s v="זהה לטייסות  ASIS ללא עלות נוספת"/>
    <n v="0"/>
    <n v="0"/>
    <n v="0"/>
    <n v="0"/>
    <n v="0"/>
    <n v="0"/>
    <n v="14"/>
  </r>
  <r>
    <x v="0"/>
    <x v="0"/>
    <x v="0"/>
    <n v="26"/>
    <s v="אדמין הודעות"/>
    <s v="זהה לטייסות  ASIS ללא עלות נוספת"/>
    <n v="0"/>
    <n v="0"/>
    <n v="0"/>
    <n v="0"/>
    <n v="0"/>
    <n v="0"/>
    <n v="15"/>
  </r>
  <r>
    <x v="0"/>
    <x v="0"/>
    <x v="0"/>
    <n v="27"/>
    <s v="הודעות –דוא&quot;ל התרעה לגולש"/>
    <s v="זהה לטייסות  ASIS ללא עלות נוספת"/>
    <n v="0"/>
    <m/>
    <n v="0"/>
    <n v="0"/>
    <n v="0"/>
    <n v="0"/>
    <n v="16"/>
  </r>
  <r>
    <x v="0"/>
    <x v="0"/>
    <x v="0"/>
    <n v="28"/>
    <s v="יומן אירועים - רשימה"/>
    <s v="זהה לטייסות  ASIS ללא עלות נוספת"/>
    <n v="0"/>
    <m/>
    <n v="0"/>
    <n v="0"/>
    <n v="0"/>
    <n v="0"/>
    <n v="17"/>
  </r>
  <r>
    <x v="0"/>
    <x v="0"/>
    <x v="0"/>
    <n v="29"/>
    <s v="יומן אירועים – פריט"/>
    <s v="זהה לטייסות  ASIS ללא עלות נוספת"/>
    <n v="0"/>
    <m/>
    <n v="0"/>
    <n v="0"/>
    <n v="0"/>
    <n v="0"/>
    <n v="18"/>
  </r>
  <r>
    <x v="0"/>
    <x v="0"/>
    <x v="0"/>
    <n v="30"/>
    <s v="אירועים –דוא&quot;ל התרעה לגולש"/>
    <s v="זהה לטייסות  ASIS ללא עלות נוספת"/>
    <n v="0"/>
    <m/>
    <n v="0"/>
    <n v="0"/>
    <n v="0"/>
    <n v="0"/>
    <n v="19"/>
  </r>
  <r>
    <x v="0"/>
    <x v="0"/>
    <x v="0"/>
    <n v="31"/>
    <s v="מסך הקבוצות שלי"/>
    <s v="זהה לטייסות  ASIS ללא עלות נוספת"/>
    <n v="0"/>
    <n v="0"/>
    <n v="0"/>
    <n v="0"/>
    <n v="0"/>
    <n v="0"/>
    <m/>
  </r>
  <r>
    <x v="0"/>
    <x v="0"/>
    <x v="0"/>
    <n v="32"/>
    <s v="מסך התראות"/>
    <s v="זהה לטייסות  ASIS ללא עלות נוספת"/>
    <n v="0"/>
    <n v="0"/>
    <n v="0"/>
    <n v="0"/>
    <n v="0"/>
    <n v="0"/>
    <m/>
  </r>
  <r>
    <x v="0"/>
    <x v="0"/>
    <x v="0"/>
    <n v="33"/>
    <s v="ניהול פורומים"/>
    <s v="זהה לטייסות  ASIS ללא עלות נוספת"/>
    <n v="0"/>
    <n v="0"/>
    <n v="0"/>
    <n v="0"/>
    <n v="0"/>
    <n v="0"/>
    <n v="23"/>
  </r>
  <r>
    <x v="0"/>
    <x v="0"/>
    <x v="0"/>
    <n v="34"/>
    <s v="פורומים - לובי"/>
    <s v="זהה לטייסות  ASIS ללא עלות נוספת"/>
    <n v="0"/>
    <n v="0"/>
    <n v="0"/>
    <n v="0"/>
    <n v="0"/>
    <n v="0"/>
    <n v="24"/>
  </r>
  <r>
    <x v="0"/>
    <x v="0"/>
    <x v="0"/>
    <n v="35"/>
    <s v="פורום"/>
    <s v="זהה לטייסות  ASIS ללא עלות נוספת"/>
    <n v="0"/>
    <n v="0"/>
    <n v="0"/>
    <n v="0"/>
    <n v="0"/>
    <n v="0"/>
    <n v="25"/>
  </r>
  <r>
    <x v="0"/>
    <x v="0"/>
    <x v="0"/>
    <n v="36"/>
    <s v="גריד מערכת"/>
    <s v="זהה לטייסות  ASIS ללא עלות נוספת"/>
    <n v="0"/>
    <n v="0"/>
    <n v="0"/>
    <n v="0"/>
    <n v="0"/>
    <n v="0"/>
    <n v="26"/>
  </r>
  <r>
    <x v="0"/>
    <x v="0"/>
    <x v="0"/>
    <n v="37"/>
    <s v="טאב אירועים"/>
    <s v="זהה לטייסות  ASIS ללא עלות נוספת"/>
    <n v="0"/>
    <n v="0"/>
    <n v="0"/>
    <n v="0"/>
    <n v="0"/>
    <n v="0"/>
    <n v="27"/>
  </r>
  <r>
    <x v="0"/>
    <x v="0"/>
    <x v="0"/>
    <n v="38"/>
    <s v="אקסל דוח נרשמים"/>
    <s v="זהה לטייסות  ASIS ללא עלות נוספת"/>
    <n v="0"/>
    <n v="0"/>
    <n v="0"/>
    <n v="0"/>
    <n v="0"/>
    <n v="0"/>
    <n v="28"/>
  </r>
  <r>
    <x v="0"/>
    <x v="0"/>
    <x v="0"/>
    <n v="39"/>
    <s v="יזכור"/>
    <s v="זהה לטייסות  ASIS ללא עלות נוספת"/>
    <n v="0"/>
    <n v="0"/>
    <n v="0"/>
    <n v="0"/>
    <n v="0"/>
    <n v="0"/>
    <m/>
  </r>
  <r>
    <x v="0"/>
    <x v="0"/>
    <x v="0"/>
    <n v="40"/>
    <s v="סקר + ארכיון סקרים"/>
    <s v="זהה לטייסות  ASIS ללא עלות נוספת"/>
    <n v="0"/>
    <n v="0"/>
    <n v="0"/>
    <n v="0"/>
    <n v="0"/>
    <n v="0"/>
    <n v="32"/>
  </r>
  <r>
    <x v="0"/>
    <x v="0"/>
    <x v="0"/>
    <n v="41"/>
    <s v="גלריית תמונות"/>
    <s v="זהה לטייסות  ASIS ללא עלות נוספת"/>
    <n v="0"/>
    <n v="0"/>
    <n v="0"/>
    <n v="0"/>
    <n v="0"/>
    <n v="0"/>
    <n v="33"/>
  </r>
  <r>
    <x v="0"/>
    <x v="0"/>
    <x v="0"/>
    <n v="42"/>
    <s v="ניפוח נתונים"/>
    <s v="ניפוח טבלאות : משתמשים , הודעות"/>
    <n v="95"/>
    <n v="50"/>
    <n v="75"/>
    <n v="38"/>
    <n v="96"/>
    <n v="73269"/>
    <n v="102"/>
  </r>
  <r>
    <x v="0"/>
    <x v="0"/>
    <x v="0"/>
    <n v="42"/>
    <s v="ניפוח נתונים"/>
    <s v="עקרונות התהליך:"/>
    <m/>
    <m/>
    <m/>
    <m/>
    <m/>
    <m/>
    <n v="102"/>
  </r>
  <r>
    <x v="0"/>
    <x v="0"/>
    <x v="0"/>
    <n v="42"/>
    <s v="ניפוח נתונים"/>
    <s v="על מנת למנוע יכולת לזהות מספרים כמותיים (כמות מרפאות, רופאים, חולים וכיו&quot;ב) , עבור כל רשומה אמיתית שנוצרת ע&quot;י משתמש אמיתי יווצרו רשומות פיקטיביות ביחס של בין 1 עד 4 רשומות לכל רשומת אמת."/>
    <m/>
    <m/>
    <m/>
    <m/>
    <m/>
    <m/>
    <n v="102"/>
  </r>
  <r>
    <x v="0"/>
    <x v="0"/>
    <x v="0"/>
    <n v="42"/>
    <s v="ניפוח נתונים"/>
    <s v="הערה:"/>
    <m/>
    <m/>
    <m/>
    <m/>
    <m/>
    <m/>
    <n v="102"/>
  </r>
  <r>
    <x v="0"/>
    <x v="0"/>
    <x v="0"/>
    <n v="42"/>
    <s v="ניפוח נתונים"/>
    <s v="מאחר ובממוצע כל רשומה תהיה עם 2 פיקטיביות, הרי שחלוקת הכמויות ב 3 תיתן את המספרים האמיתיים. לכן יש לקבוע פקטורים שונים עבור סוגי נתונים שונים וגם אותם לשנות עם הזמן."/>
    <m/>
    <m/>
    <m/>
    <m/>
    <m/>
    <m/>
    <n v="102"/>
  </r>
  <r>
    <x v="0"/>
    <x v="0"/>
    <x v="0"/>
    <n v="42"/>
    <s v="ניפוח נתונים"/>
    <s v="ניפוח נתוני רופאים:"/>
    <m/>
    <m/>
    <m/>
    <m/>
    <m/>
    <m/>
    <n v="102"/>
  </r>
  <r>
    <x v="0"/>
    <x v="0"/>
    <x v="0"/>
    <n v="42"/>
    <s v="ניפוח נתונים"/>
    <s v="- עבור כל מרפאה שנוצרה במערכת. יש לייצר אלגוריתם שמות מרפאות מנופחות"/>
    <m/>
    <m/>
    <m/>
    <m/>
    <m/>
    <m/>
    <n v="102"/>
  </r>
  <r>
    <x v="0"/>
    <x v="0"/>
    <x v="0"/>
    <n v="42"/>
    <s v="ניפוח נתונים"/>
    <s v="עבור כל רופא שנוצר (יבוא ראשוני + יצירת משתמשים ידנית).   פרטי הרופאים יהיו ערבול של שמות פרטיים ושמות משפחה של רופאים אמיתיים מהמערכת."/>
    <m/>
    <m/>
    <m/>
    <m/>
    <m/>
    <m/>
    <n v="102"/>
  </r>
  <r>
    <x v="0"/>
    <x v="0"/>
    <x v="0"/>
    <n v="42"/>
    <s v="ניפוח נתונים"/>
    <s v="- הודעות – עבור כל הודעה תווצר הודעה פיקטיבית עם תוכן זהה לזו האמיתית בין משתמשים פיקטיביים (שולח + מקבל פיקטיביים)"/>
    <m/>
    <m/>
    <m/>
    <m/>
    <m/>
    <m/>
    <n v="102"/>
  </r>
  <r>
    <x v="0"/>
    <x v="0"/>
    <x v="0"/>
    <n v="42"/>
    <s v="ניפוח נתונים"/>
    <s v="שיוך רופאים מנופחים יהיה רק למרפאות מנופחות. שיוך רופאים אמיתיים יהיה רק למרפאות אמיתיות."/>
    <m/>
    <m/>
    <m/>
    <m/>
    <m/>
    <m/>
    <n v="102"/>
  </r>
  <r>
    <x v="0"/>
    <x v="0"/>
    <x v="0"/>
    <n v="43"/>
    <s v="עומסים"/>
    <s v="רכיבי תשתית לתמיכה בעומסים הגדולים , בדיקות ביצועי שאילתות, תהליכי העברת מידע לטבלאות ארכיון "/>
    <n v="0"/>
    <n v="0"/>
    <n v="0"/>
    <n v="0"/>
    <n v="0"/>
    <n v="0"/>
    <n v="104"/>
  </r>
  <r>
    <x v="0"/>
    <x v="0"/>
    <x v="0"/>
    <n v="44"/>
    <s v="גישה מאובטחת לאתר "/>
    <m/>
    <n v="0"/>
    <n v="0"/>
    <n v="0"/>
    <n v="0"/>
    <n v="0"/>
    <n v="0"/>
    <s v="105, 108"/>
  </r>
  <r>
    <x v="0"/>
    <x v="0"/>
    <x v="0"/>
    <n v="46"/>
    <s v="ניטור "/>
    <s v="לא ניתן לתמחר כרגע "/>
    <m/>
    <m/>
    <m/>
    <m/>
    <m/>
    <m/>
    <m/>
  </r>
  <r>
    <x v="0"/>
    <x v="0"/>
    <x v="0"/>
    <n v="47"/>
    <s v="OTP לKS"/>
    <s v="מסך LOGIN של הכנסת מספר אישי וסיסמא ."/>
    <n v="95"/>
    <n v="50"/>
    <n v="75"/>
    <n v="38"/>
    <n v="96"/>
    <n v="73269"/>
    <n v="3"/>
  </r>
  <r>
    <x v="0"/>
    <x v="0"/>
    <x v="0"/>
    <n v="47"/>
    <s v="OTP לKS"/>
    <s v="המסך יהיה מסך .NET שיהווה שער כניסה לסביבת שרתי הKS"/>
    <m/>
    <m/>
    <m/>
    <m/>
    <m/>
    <m/>
    <n v="3"/>
  </r>
  <r>
    <x v="0"/>
    <x v="0"/>
    <x v="0"/>
    <n v="47"/>
    <s v="OTP לKS"/>
    <s v="הOTP יקבל פרוצדורה לבדיקת קיום יזור מול הDB"/>
    <m/>
    <m/>
    <m/>
    <m/>
    <m/>
    <m/>
    <n v="3"/>
  </r>
  <r>
    <x v="0"/>
    <x v="0"/>
    <x v="0"/>
    <n v="47"/>
    <s v="OTP לKS"/>
    <s v="לאחר אימות הסיסמא (באחריות OTP ) יועבר הגולש למסך LOGIN של המערכת"/>
    <m/>
    <m/>
    <m/>
    <m/>
    <m/>
    <m/>
    <n v="3"/>
  </r>
  <r>
    <x v="0"/>
    <x v="0"/>
    <x v="0"/>
    <n v="47"/>
    <s v="OTP לKS"/>
    <s v="הגולש יעבור LOGIN נוסף הקיים של הKS "/>
    <m/>
    <m/>
    <m/>
    <m/>
    <m/>
    <m/>
    <n v="3"/>
  </r>
  <r>
    <x v="0"/>
    <x v="1"/>
    <x v="1"/>
    <n v="48"/>
    <s v="אתר אינפורמטיבי "/>
    <s v="אתר גנרי + רכיב הבאנרים שמפנה לדפי הLOGIN"/>
    <n v="15"/>
    <n v="20"/>
    <n v="30"/>
    <n v="15"/>
    <n v="38"/>
    <n v="24080"/>
    <n v="43"/>
  </r>
  <r>
    <x v="0"/>
    <x v="1"/>
    <x v="1"/>
    <n v="49"/>
    <s v="הקמת תשתיות DB"/>
    <s v="הקמת תשתיות DB עבור הפרויקט מול דרישות העומסים של הלקוח"/>
    <n v="0"/>
    <m/>
    <n v="0"/>
    <n v="0"/>
    <n v="0"/>
    <n v="0"/>
    <n v="104"/>
  </r>
  <r>
    <x v="0"/>
    <x v="1"/>
    <x v="1"/>
    <n v="50"/>
    <s v="גריד אתר מידע אישי"/>
    <s v="אתר נפרד בIIS ,יהיה דומה לגריד האתר האינפורמטיבי ככל הניתן אך לא יהיה חלק ממנו "/>
    <n v="65"/>
    <n v="30"/>
    <n v="45"/>
    <n v="23"/>
    <n v="57"/>
    <n v="45669"/>
    <n v="43"/>
  </r>
  <r>
    <x v="0"/>
    <x v="1"/>
    <x v="1"/>
    <n v="51"/>
    <s v="זיהוי "/>
    <s v="זיהוי נפרד מפורטל המפקדים; בעמוד הבית יהיו 2 באנרים - אחד יפנה ללוגאין חיילים (או שיופיע ישר בעמוד הבית של האתר האינפורמטיבי) והאחר יפנה ללוגאין לסביבת המפקדים."/>
    <n v="65"/>
    <n v="30"/>
    <n v="45"/>
    <n v="23"/>
    <n v="57"/>
    <n v="45669"/>
    <n v="38"/>
  </r>
  <r>
    <x v="0"/>
    <x v="1"/>
    <x v="1"/>
    <n v="51"/>
    <m/>
    <s v="DB משתמשים ינוהל במדור אינטרנט; נעבוד מולו ע&quot;י הWS הקיים במנהלת מגורים ע&quot;ב שדות קיימים (מ&quot;א ומס' תעודה) + סיסמא שתתווסף (תנוהל גם היא במדור אינטרנט-סעיף הבא)"/>
    <m/>
    <m/>
    <m/>
    <m/>
    <m/>
    <m/>
    <n v="38"/>
  </r>
  <r>
    <x v="0"/>
    <x v="1"/>
    <x v="1"/>
    <n v="51"/>
    <m/>
    <s v="בדיקת LOGIN (כולל האם כניסה ראשונה)"/>
    <m/>
    <m/>
    <m/>
    <m/>
    <m/>
    <m/>
    <n v="38"/>
  </r>
  <r>
    <x v="0"/>
    <x v="1"/>
    <x v="1"/>
    <n v="51"/>
    <m/>
    <s v="זיהוי כניסה ראשונה - יתקבל חיווי מה - WS. יועבר למסך שינוי סיסמא"/>
    <m/>
    <m/>
    <m/>
    <m/>
    <m/>
    <m/>
    <n v="38"/>
  </r>
  <r>
    <x v="0"/>
    <x v="1"/>
    <x v="1"/>
    <n v="51"/>
    <m/>
    <s v="הגולש יקבל סיסמא ראשונה זמנית בדואר."/>
    <m/>
    <m/>
    <m/>
    <m/>
    <m/>
    <m/>
    <n v="38"/>
  </r>
  <r>
    <x v="0"/>
    <x v="1"/>
    <x v="1"/>
    <n v="51"/>
    <m/>
    <s v="לאחר זיהוי כניסה ראשונה - יועבר הגולש למסך הכנסת כתובת מייל (שדה נוסף לאישור מייל). "/>
    <m/>
    <m/>
    <m/>
    <m/>
    <m/>
    <m/>
    <n v="38"/>
  </r>
  <r>
    <x v="0"/>
    <x v="1"/>
    <x v="1"/>
    <n v="52"/>
    <s v="מסך עדכון כתובת מייל לפני אקטיבציה"/>
    <s v="במסך זה יהיו 2 שדות מייל (השני לאישור מייל)."/>
    <n v="15"/>
    <n v="10"/>
    <n v="15"/>
    <n v="8"/>
    <n v="19"/>
    <n v="13819"/>
    <n v="39"/>
  </r>
  <r>
    <x v="0"/>
    <x v="1"/>
    <x v="1"/>
    <n v="52"/>
    <m/>
    <s v="לאחר לחיצה על כפתור &quot;שלח&quot;, יישלח לגולש מייל לביצוע אקטיבציה. הלינק יהיה תקף ל X זמן שיוגדר."/>
    <m/>
    <m/>
    <m/>
    <m/>
    <m/>
    <m/>
    <n v="39"/>
  </r>
  <r>
    <x v="0"/>
    <x v="1"/>
    <x v="1"/>
    <n v="52"/>
    <m/>
    <s v="פרטי הגולש יישמרו ב - URL בצורה מוצפנת, לפיענוח במסך אקטיבציה."/>
    <m/>
    <m/>
    <m/>
    <m/>
    <m/>
    <m/>
    <n v="39"/>
  </r>
  <r>
    <x v="0"/>
    <x v="1"/>
    <x v="1"/>
    <n v="53"/>
    <s v="מסך אקטיבציה"/>
    <s v="במסך זה הגולש יעדכן את הסיסמא (שדה נוסף לאישור הסיסמא). לחיצה על אישור ישלחו הפרטים ל - WS לעדכון מייל + סיסמא + אישור אקטיבציה."/>
    <n v="20"/>
    <n v="15"/>
    <n v="23"/>
    <n v="11"/>
    <n v="29"/>
    <n v="20147"/>
    <n v="40"/>
  </r>
  <r>
    <x v="0"/>
    <x v="1"/>
    <x v="1"/>
    <n v="53"/>
    <m/>
    <s v="פרטי היוזר ישמרו ב - URL בצורה מוצפנת."/>
    <m/>
    <m/>
    <m/>
    <m/>
    <m/>
    <m/>
    <n v="40"/>
  </r>
  <r>
    <x v="0"/>
    <x v="1"/>
    <x v="1"/>
    <n v="54"/>
    <s v="עדכון סיסמאות"/>
    <s v="מנגנון המאפשר עדכון סיסמא ואחזורה בעת הצורך."/>
    <n v="44"/>
    <n v="20"/>
    <n v="30"/>
    <n v="15"/>
    <n v="38"/>
    <n v="30518"/>
    <n v="41"/>
  </r>
  <r>
    <x v="0"/>
    <x v="1"/>
    <x v="1"/>
    <n v="54"/>
    <m/>
    <s v="להכניס לרכיב WS מתודות חדשות של הסיסמאות"/>
    <m/>
    <m/>
    <m/>
    <m/>
    <m/>
    <m/>
    <n v="41"/>
  </r>
  <r>
    <x v="0"/>
    <x v="1"/>
    <x v="1"/>
    <n v="55"/>
    <s v="אזור אישי לחייל- דף הלובי "/>
    <s v="אזור פרטים אישיים (כמה שדות בודדים מפרטים אישיים)"/>
    <n v="90"/>
    <n v="50"/>
    <n v="75"/>
    <n v="38"/>
    <n v="96"/>
    <n v="72159"/>
    <n v="44"/>
  </r>
  <r>
    <x v="0"/>
    <x v="1"/>
    <x v="1"/>
    <n v="55"/>
    <m/>
    <s v="זכאות לתעודות"/>
    <m/>
    <m/>
    <m/>
    <m/>
    <m/>
    <m/>
    <n v="44"/>
  </r>
  <r>
    <x v="0"/>
    <x v="1"/>
    <x v="1"/>
    <n v="55"/>
    <m/>
    <s v="אזור הודעות אישיות"/>
    <m/>
    <m/>
    <m/>
    <m/>
    <m/>
    <m/>
    <n v="44"/>
  </r>
  <r>
    <x v="0"/>
    <x v="1"/>
    <x v="1"/>
    <n v="55"/>
    <m/>
    <s v="סטאטוסים של פניות"/>
    <m/>
    <m/>
    <m/>
    <m/>
    <m/>
    <m/>
    <n v="44"/>
  </r>
  <r>
    <x v="0"/>
    <x v="1"/>
    <x v="1"/>
    <n v="55"/>
    <m/>
    <s v="זימונים"/>
    <m/>
    <m/>
    <m/>
    <m/>
    <m/>
    <m/>
    <n v="44"/>
  </r>
  <r>
    <x v="0"/>
    <x v="1"/>
    <x v="1"/>
    <n v="55"/>
    <m/>
    <s v="הצגת טקסטים בלבד מה  - WS של ספיא"/>
    <m/>
    <m/>
    <m/>
    <m/>
    <m/>
    <m/>
    <n v="44"/>
  </r>
  <r>
    <x v="0"/>
    <x v="1"/>
    <x v="1"/>
    <n v="55"/>
    <m/>
    <m/>
    <m/>
    <m/>
    <m/>
    <m/>
    <m/>
    <m/>
    <n v="44"/>
  </r>
  <r>
    <x v="0"/>
    <x v="1"/>
    <x v="1"/>
    <n v="55"/>
    <m/>
    <s v="המידע בקוביות ההצפה יציג מידע מטבלאות מיובאות בלבד . ליד כל טבלה תהיה הפניה למסך המציג את כל הרשומות של אותה קוביית הצפה"/>
    <m/>
    <m/>
    <m/>
    <m/>
    <m/>
    <m/>
    <n v="44"/>
  </r>
  <r>
    <x v="0"/>
    <x v="1"/>
    <x v="1"/>
    <n v="56"/>
    <s v="אזור אישי - עדכון פרטים אישיים"/>
    <s v="תצוגת פרטים אישיים המופיעים במערכות הצהליות (מתוך ייבוא מידע אישי)"/>
    <n v="75"/>
    <n v="40"/>
    <n v="60"/>
    <n v="30"/>
    <n v="77"/>
    <n v="58340"/>
    <s v="42, 44"/>
  </r>
  <r>
    <x v="0"/>
    <x v="1"/>
    <x v="1"/>
    <n v="56"/>
    <m/>
    <s v="בסוף הטופס יופיע שדה אחד של עדכון מידע לקצינת קישור . המידע יועבר לצורך הזנה ידנית "/>
    <m/>
    <m/>
    <m/>
    <m/>
    <m/>
    <m/>
    <s v="42, 44"/>
  </r>
  <r>
    <x v="0"/>
    <x v="1"/>
    <x v="1"/>
    <n v="57"/>
    <s v="אזור אישי לחייל- הודעות אישיות "/>
    <s v="רשימה מלאה מסודרת לפי תאריך . ללא מסך חיפוש או פילטור של המידע"/>
    <n v="25"/>
    <n v="15"/>
    <n v="23"/>
    <n v="11"/>
    <n v="29"/>
    <n v="21257"/>
    <n v="44"/>
  </r>
  <r>
    <x v="0"/>
    <x v="1"/>
    <x v="1"/>
    <n v="58"/>
    <s v="אזור אישי לחייל- זימונים "/>
    <s v="רשימה מלאה מסודרת לפי תאריך . ללא מסך חיפוש או פילטור של המידע"/>
    <n v="25"/>
    <n v="15"/>
    <n v="23"/>
    <n v="11"/>
    <n v="29"/>
    <n v="21257"/>
    <n v="44"/>
  </r>
  <r>
    <x v="0"/>
    <x v="1"/>
    <x v="1"/>
    <n v="59"/>
    <s v="אזור אישי לחייל- סטאטוסים של פניות  "/>
    <s v="רשימה מלאה מסודרת לפי תאריך . ללא מסך חיפוש או פילטור של המידע"/>
    <n v="25"/>
    <n v="15"/>
    <n v="23"/>
    <n v="11"/>
    <n v="29"/>
    <n v="21257"/>
    <n v="44"/>
  </r>
  <r>
    <x v="0"/>
    <x v="1"/>
    <x v="1"/>
    <n v="60"/>
    <s v="מסך מחשבון תגמולים"/>
    <s v="המסך יאפשר הזנה של ערך מספרי בלבד בו יזין היוזר את מספר ימי המילואים שהוא  ביצע."/>
    <n v="55"/>
    <n v="30"/>
    <n v="45"/>
    <n v="23"/>
    <n v="57"/>
    <n v="43449"/>
    <n v="45"/>
  </r>
  <r>
    <x v="0"/>
    <x v="1"/>
    <x v="1"/>
    <n v="60"/>
    <m/>
    <s v="האפליקציה תחשב עבור היוזר מה הם התגמולים המתאימים עבור אותו מספר."/>
    <m/>
    <m/>
    <m/>
    <m/>
    <m/>
    <m/>
    <n v="45"/>
  </r>
  <r>
    <x v="0"/>
    <x v="1"/>
    <x v="1"/>
    <n v="60"/>
    <m/>
    <s v="התגמולים זהים עבור כל היוזרים ללא הבדל מין או חיל."/>
    <m/>
    <m/>
    <m/>
    <m/>
    <m/>
    <m/>
    <n v="45"/>
  </r>
  <r>
    <x v="0"/>
    <x v="1"/>
    <x v="1"/>
    <n v="60"/>
    <m/>
    <s v="החישוב יתבצע על בסיס פרמטרים בKS הניתנים לעדכון (מדרגות ימים, שווי מדרגה, שווי החזרי הוצאות, מינימום ימים רצופים, תגמול מיוחד לאחר X ימים) תוצגנה גם הודעות שגיאה מתאימות."/>
    <m/>
    <m/>
    <m/>
    <m/>
    <m/>
    <m/>
    <n v="45"/>
  </r>
  <r>
    <x v="0"/>
    <x v="1"/>
    <x v="1"/>
    <n v="60"/>
    <m/>
    <s v="בחלק זה לא נדרש דבר ממדור או&quot;פ והכל מקומי מהKS שלנו."/>
    <m/>
    <m/>
    <m/>
    <m/>
    <m/>
    <m/>
    <n v="45"/>
  </r>
  <r>
    <x v="0"/>
    <x v="1"/>
    <x v="1"/>
    <n v="62"/>
    <s v="טפסים - הסבר כללי"/>
    <s v="כל הטפסים יהיו טפסים ייעודיית אך תהליך שליחת פרטי הפניה / טופס - יהיה אחיד  -סעיף הבא"/>
    <n v="0"/>
    <m/>
    <n v="0"/>
    <n v="0"/>
    <n v="0"/>
    <n v="0"/>
    <m/>
  </r>
  <r>
    <x v="0"/>
    <x v="1"/>
    <x v="1"/>
    <n v="62"/>
    <m/>
    <s v="כולל צירוף קבצים"/>
    <m/>
    <m/>
    <m/>
    <m/>
    <m/>
    <m/>
    <m/>
  </r>
  <r>
    <x v="0"/>
    <x v="1"/>
    <x v="1"/>
    <n v="62"/>
    <m/>
    <s v="באחריות הWS של פרטי המשתמש לספק את המזהה הייחודי דרכו ניתן יהיה לשייך ולפי זה תיפתח הפניה בשרת הקבצים"/>
    <m/>
    <m/>
    <m/>
    <m/>
    <m/>
    <m/>
    <m/>
  </r>
  <r>
    <x v="0"/>
    <x v="1"/>
    <x v="1"/>
    <n v="62"/>
    <m/>
    <s v="הערות"/>
    <m/>
    <m/>
    <m/>
    <m/>
    <m/>
    <m/>
    <m/>
  </r>
  <r>
    <x v="0"/>
    <x v="1"/>
    <x v="1"/>
    <n v="62"/>
    <m/>
    <s v="אין בטפסים שליפת נתונים מה - DB. כל התונים בטופס הם Hard Coded"/>
    <m/>
    <m/>
    <m/>
    <m/>
    <m/>
    <m/>
    <m/>
  </r>
  <r>
    <x v="0"/>
    <x v="1"/>
    <x v="1"/>
    <n v="62"/>
    <m/>
    <s v="למעט פרטים אישיים אשר קיימים ב - DB, כגון: מ.א, שם פרטי, שם משפחה, מס' טל'."/>
    <m/>
    <m/>
    <m/>
    <m/>
    <m/>
    <m/>
    <m/>
  </r>
  <r>
    <x v="0"/>
    <x v="1"/>
    <x v="1"/>
    <n v="63"/>
    <s v="מנגנון שליחת הפנייה במייל + צירוף קבצים "/>
    <s v="בעת פתיחת פניה ע&quot;י הגולש (גם כזו הכוללת צירוף קבצים) יישמרו קבצי הפניה, קובץ נתונים (XML) וקובץ תצוגת הפניה (HTML) בתיקייה ייחודית אשר תפתח לפי נתוני הפניה (תבליך +גולש) בשרת שיתופי אחד שיכיל את כל קבצי הפניות בתוך מבנה תיקיות אשר יוגדר בהמשך לצורך ייצוא למערכות צהליות. יוחזר מס אסמבתא אשר יווצר ע&quot;י האתר עבור הגולש אשר יאפשר לו להמשיך ולעקוב אחר הפניה עד סיומה."/>
    <n v="253"/>
    <n v="120"/>
    <n v="180"/>
    <n v="90"/>
    <n v="230"/>
    <n v="181046"/>
    <n v="46"/>
  </r>
  <r>
    <x v="0"/>
    <x v="1"/>
    <x v="1"/>
    <n v="63"/>
    <m/>
    <s v="כולל קבצים מרובים"/>
    <m/>
    <m/>
    <m/>
    <m/>
    <m/>
    <m/>
    <n v="46"/>
  </r>
  <r>
    <x v="0"/>
    <x v="1"/>
    <x v="1"/>
    <n v="63"/>
    <m/>
    <s v="לא כולל גיבוי של שרת הקבצים- באחריות תהילה"/>
    <m/>
    <m/>
    <m/>
    <m/>
    <m/>
    <m/>
    <n v="46"/>
  </r>
  <r>
    <x v="0"/>
    <x v="1"/>
    <x v="1"/>
    <n v="63"/>
    <m/>
    <s v="לא כולל סריקת אבטחת המידע לקבצים באחריות תהילה"/>
    <m/>
    <m/>
    <m/>
    <m/>
    <m/>
    <m/>
    <n v="46"/>
  </r>
  <r>
    <x v="0"/>
    <x v="1"/>
    <x v="1"/>
    <n v="63"/>
    <m/>
    <s v="התמחור אינו כולל העברת המידע על הפניה לWS + אינו כולל העברת המידע למייל אזרחי -  במידה ויידרש יתומחר בנפרד"/>
    <m/>
    <m/>
    <m/>
    <m/>
    <m/>
    <m/>
    <n v="46"/>
  </r>
  <r>
    <x v="0"/>
    <x v="1"/>
    <x v="1"/>
    <n v="64"/>
    <s v="בקשה להעברת יחידה (55)"/>
    <s v="10 שדות  (עד 15 שעות לוגיקה בין שדות). כולל ואלידציה"/>
    <n v="52"/>
    <n v="30"/>
    <n v="45"/>
    <n v="23"/>
    <n v="57"/>
    <n v="42783"/>
    <n v="49"/>
  </r>
  <r>
    <x v="0"/>
    <x v="1"/>
    <x v="1"/>
    <n v="65"/>
    <s v="הגשת בקשה אישית (58)"/>
    <s v="10 שדות  (עד 15 שעות לוגיקה בין שדות). כולל ואלידציה"/>
    <n v="66"/>
    <n v="35"/>
    <n v="53"/>
    <n v="26"/>
    <n v="67"/>
    <n v="51109"/>
    <n v="50"/>
  </r>
  <r>
    <x v="0"/>
    <x v="1"/>
    <x v="1"/>
    <n v="66"/>
    <s v="בקשת התנדבות למילואים"/>
    <s v="10 שדות  (עד 15 שעות לוגיקה בין שדות). כולל ואלידציה"/>
    <n v="66"/>
    <n v="35"/>
    <n v="53"/>
    <n v="26"/>
    <n v="67"/>
    <n v="51109"/>
    <n v="51"/>
  </r>
  <r>
    <x v="0"/>
    <x v="1"/>
    <x v="1"/>
    <n v="67"/>
    <s v="בקשת השארה למילואים"/>
    <s v="10 שדות  (עד 15 שעות לוגיקה בין שדות). כולל ואלידציה"/>
    <n v="66"/>
    <n v="35"/>
    <n v="53"/>
    <n v="26"/>
    <n v="67"/>
    <n v="51109"/>
    <n v="52"/>
  </r>
  <r>
    <x v="0"/>
    <x v="1"/>
    <x v="1"/>
    <n v="68"/>
    <s v="בקשה להחזר נסיעה"/>
    <s v="לפי דוגמאת טופס + טבלה דינאמית"/>
    <n v="88"/>
    <n v="50"/>
    <n v="75"/>
    <n v="38"/>
    <n v="96"/>
    <n v="71715"/>
    <n v="56"/>
  </r>
  <r>
    <x v="0"/>
    <x v="1"/>
    <x v="1"/>
    <n v="69"/>
    <s v="בקשה לראיון מפקד"/>
    <s v="שימוש חוזר בתבנית טופס בקשה אישית . בתבנית יהיו 2 שדות להזמנה : שם הטופס באתר  + שדה קוד טופס שיועבר בכל פנייה שתגיע מהטופס הספציפי  "/>
    <n v="0"/>
    <n v="0"/>
    <n v="0"/>
    <n v="0"/>
    <n v="0"/>
    <n v="0"/>
    <n v="53"/>
  </r>
  <r>
    <x v="0"/>
    <x v="1"/>
    <x v="1"/>
    <n v="70"/>
    <s v="בקשה לוועדה רפואית"/>
    <s v="שימוש חוזר בתבנית טופס בקשה אישית . בתבנית יהיו 2 שדות להזמנה : שם הטופס באתר  + שדה קוד טופס שיועבר בכל פנייה שתגיע מהטופס הספציפי  "/>
    <n v="0"/>
    <n v="0"/>
    <n v="0"/>
    <n v="0"/>
    <n v="0"/>
    <n v="0"/>
    <n v="54"/>
  </r>
  <r>
    <x v="0"/>
    <x v="1"/>
    <x v="1"/>
    <n v="71"/>
    <s v="בקשה לקב&quot;ן"/>
    <s v="שימוש חוזר בתבנית טופס בקשה אישית . בתבנית יהיו 2 שדות להזמנה : שם הטופס באתר  + שדה קוד טופס שיועבר בכל פנייה שתגיע מהטופס הספציפי  "/>
    <n v="0"/>
    <n v="0"/>
    <n v="0"/>
    <n v="0"/>
    <n v="0"/>
    <n v="0"/>
    <n v="55"/>
  </r>
  <r>
    <x v="0"/>
    <x v="1"/>
    <x v="1"/>
    <n v="72"/>
    <s v="בקשה להפקת תעודת מילואים"/>
    <s v="שימוש חוזר בתבנית טופס בקשה אישית . בתבנית יהיו 2 שדות להזמנה : שם הטופס באתר  + שדה קוד טופס שיועבר בכל פנייה שתגיע מהטופס הספציפי  "/>
    <n v="0"/>
    <n v="0"/>
    <n v="0"/>
    <n v="0"/>
    <n v="0"/>
    <n v="0"/>
    <n v="57"/>
  </r>
  <r>
    <x v="0"/>
    <x v="1"/>
    <x v="1"/>
    <n v="73"/>
    <s v="הסכמה לחריג קריאה*"/>
    <s v="1. מסך רשימת צווים לאיש מילואים"/>
    <n v="44"/>
    <n v="25"/>
    <n v="38"/>
    <n v="19"/>
    <n v="48"/>
    <n v="35964"/>
    <n v="58"/>
  </r>
  <r>
    <x v="0"/>
    <x v="1"/>
    <x v="1"/>
    <n v="73"/>
    <m/>
    <s v="רשימה ממויינת לפי תאריך של כל הרשומות שיופיעו בטבלת חריגי קריאה המנופחת"/>
    <m/>
    <m/>
    <m/>
    <m/>
    <m/>
    <m/>
    <n v="58"/>
  </r>
  <r>
    <x v="0"/>
    <x v="1"/>
    <x v="1"/>
    <n v="73"/>
    <m/>
    <m/>
    <m/>
    <m/>
    <m/>
    <m/>
    <m/>
    <m/>
    <n v="58"/>
  </r>
  <r>
    <x v="0"/>
    <x v="1"/>
    <x v="1"/>
    <n v="73"/>
    <m/>
    <s v="2. מסך הצגת צו  -  רשומה במסך ללא תצוגה גרפית ייחודית בצורת צו"/>
    <m/>
    <m/>
    <m/>
    <m/>
    <m/>
    <m/>
    <n v="58"/>
  </r>
  <r>
    <x v="0"/>
    <x v="1"/>
    <x v="1"/>
    <n v="73"/>
    <m/>
    <m/>
    <m/>
    <m/>
    <m/>
    <m/>
    <m/>
    <m/>
    <n v="58"/>
  </r>
  <r>
    <x v="0"/>
    <x v="1"/>
    <x v="1"/>
    <n v="73"/>
    <m/>
    <s v="3. אפשרות לאישור קבלת הצו - עדכון טבלה מקומית + ניפוח on the fly "/>
    <m/>
    <m/>
    <m/>
    <m/>
    <m/>
    <m/>
    <n v="58"/>
  </r>
  <r>
    <x v="0"/>
    <x v="1"/>
    <x v="1"/>
    <n v="74"/>
    <s v="הגשת ולת&quot;ם משקי"/>
    <s v="לפי דוגמאת טופס"/>
    <n v="126"/>
    <n v="60"/>
    <n v="90"/>
    <n v="45"/>
    <n v="115"/>
    <n v="90412"/>
    <n v="59"/>
  </r>
  <r>
    <x v="0"/>
    <x v="1"/>
    <x v="1"/>
    <n v="75"/>
    <s v="הגשת ולת&quot;ם לימודים"/>
    <s v="לפי דוגמאת טופס"/>
    <n v="126"/>
    <n v="60"/>
    <n v="90"/>
    <n v="45"/>
    <n v="115"/>
    <n v="90412"/>
    <n v="60"/>
  </r>
  <r>
    <x v="0"/>
    <x v="1"/>
    <x v="1"/>
    <n v="76"/>
    <s v="תהליך אישור קבלת צו"/>
    <s v="1. מסך רשימת צווים לאיש מילואים"/>
    <n v="52"/>
    <n v="25"/>
    <n v="38"/>
    <n v="19"/>
    <n v="48"/>
    <n v="37740"/>
    <n v="61"/>
  </r>
  <r>
    <x v="0"/>
    <x v="1"/>
    <x v="1"/>
    <n v="76"/>
    <m/>
    <s v="רשימה ממויינת לפי תאריך של כל הרשומות שיופיעו בטבלת חריגי קריאה המנופחת"/>
    <m/>
    <m/>
    <m/>
    <m/>
    <m/>
    <m/>
    <n v="61"/>
  </r>
  <r>
    <x v="0"/>
    <x v="1"/>
    <x v="1"/>
    <n v="76"/>
    <m/>
    <m/>
    <m/>
    <m/>
    <m/>
    <m/>
    <m/>
    <m/>
    <n v="61"/>
  </r>
  <r>
    <x v="0"/>
    <x v="1"/>
    <x v="1"/>
    <n v="76"/>
    <m/>
    <s v="2. מסך הצגת צו  -  רשומה במסך ללא תצוגה גרפית ייחודית בצורת צו"/>
    <m/>
    <m/>
    <m/>
    <m/>
    <m/>
    <m/>
    <n v="61"/>
  </r>
  <r>
    <x v="0"/>
    <x v="1"/>
    <x v="1"/>
    <n v="76"/>
    <m/>
    <m/>
    <m/>
    <m/>
    <m/>
    <m/>
    <m/>
    <m/>
    <n v="61"/>
  </r>
  <r>
    <x v="0"/>
    <x v="1"/>
    <x v="1"/>
    <n v="76"/>
    <m/>
    <s v="3. אפשרות לאישור קבלת הצו - עדכון טבלה מקומית + ניפוח on the fly "/>
    <m/>
    <m/>
    <m/>
    <m/>
    <m/>
    <m/>
    <n v="61"/>
  </r>
  <r>
    <x v="0"/>
    <x v="1"/>
    <x v="1"/>
    <n v="77"/>
    <s v="פנייה למוקד / לקצינת קישור "/>
    <s v="לפי דוגמת טופס"/>
    <n v="74"/>
    <n v="35"/>
    <n v="53"/>
    <n v="26"/>
    <n v="67"/>
    <n v="52885"/>
    <n v="62"/>
  </r>
  <r>
    <x v="0"/>
    <x v="1"/>
    <x v="1"/>
    <n v="78"/>
    <s v="הוספת רכיבי תשתית לתמיכה בעומסים והתקנה גדולה"/>
    <s v="יש לשנות רכיבי תשתית לתמיכה בריבוי גולשים."/>
    <n v="0"/>
    <m/>
    <n v="0"/>
    <n v="0"/>
    <n v="0"/>
    <n v="0"/>
    <m/>
  </r>
  <r>
    <x v="0"/>
    <x v="1"/>
    <x v="1"/>
    <n v="78"/>
    <m/>
    <s v="כמו כן התקנת המערכת הינה מורכבת עם שרתים מרובים"/>
    <m/>
    <m/>
    <m/>
    <m/>
    <m/>
    <m/>
    <m/>
  </r>
  <r>
    <x v="0"/>
    <x v="1"/>
    <x v="1"/>
    <n v="78"/>
    <m/>
    <s v="יתומחר לאחר הפגישה עם תהיל&quot;ה לסגירת ארכיטקטורה"/>
    <m/>
    <m/>
    <m/>
    <m/>
    <m/>
    <m/>
    <m/>
  </r>
  <r>
    <x v="0"/>
    <x v="1"/>
    <x v="1"/>
    <n v="78"/>
    <m/>
    <s v="מבחינת DB נלקחו שעות כלליות לכל הפרויקט בתמחור למעלה של שעות DBA"/>
    <m/>
    <m/>
    <m/>
    <m/>
    <m/>
    <m/>
    <m/>
  </r>
  <r>
    <x v="0"/>
    <x v="1"/>
    <x v="1"/>
    <n v="79"/>
    <s v="מודול ייבוא DB אישי + כולל תהליך שרידות בזמן הייבוא "/>
    <s v="תהליך תשתיתי תקופתי אשר מטרתו לייבא נתונים אישיים של משתמשים אל בסיס הנתונים ממנו יישלפו נתוני הקיוסק של החייל לאתר. המנגנון כולל בקרה על שגויים. -"/>
    <n v="0"/>
    <n v="0"/>
    <n v="0"/>
    <n v="200"/>
    <n v="0"/>
    <n v="45600"/>
    <n v="64"/>
  </r>
  <r>
    <x v="0"/>
    <x v="1"/>
    <x v="1"/>
    <n v="79"/>
    <m/>
    <s v="התמחור הינו של ייבוא מלא ולא דלתאות  "/>
    <m/>
    <m/>
    <m/>
    <m/>
    <m/>
    <m/>
    <n v="64"/>
  </r>
  <r>
    <x v="0"/>
    <x v="1"/>
    <x v="1"/>
    <n v="79"/>
    <m/>
    <m/>
    <m/>
    <m/>
    <m/>
    <m/>
    <m/>
    <m/>
    <n v="64"/>
  </r>
  <r>
    <x v="0"/>
    <x v="1"/>
    <x v="1"/>
    <n v="79"/>
    <m/>
    <s v="התהליך יבצע עדכון של כל טבלאות הייבוא מDB STAGING שיואכלס ע&quot;י צה&quot;ל אל טבלאות הPROD"/>
    <m/>
    <m/>
    <m/>
    <m/>
    <m/>
    <m/>
    <n v="64"/>
  </r>
  <r>
    <x v="0"/>
    <x v="1"/>
    <x v="1"/>
    <n v="79"/>
    <m/>
    <s v="בצורה זאת תוגדר האחריות - איכלוס טבלאות ההSTAGING  - צה&quot;ל כולל טיפול בדלתאות"/>
    <m/>
    <m/>
    <m/>
    <m/>
    <m/>
    <m/>
    <n v="64"/>
  </r>
  <r>
    <x v="0"/>
    <x v="1"/>
    <x v="1"/>
    <n v="79"/>
    <m/>
    <s v=". המנגנון כולל בקרה על שגויים. -"/>
    <m/>
    <m/>
    <m/>
    <m/>
    <m/>
    <m/>
    <n v="64"/>
  </r>
  <r>
    <x v="0"/>
    <x v="1"/>
    <x v="1"/>
    <n v="79"/>
    <m/>
    <s v="התמחור הינו של ייבוא מלא ולא דלתאות  הנחת יסוד לתחילת התהליך : ממצב שיש קובץ XML של כל אחת מהטבלאות לאחר הניפוח. כל שלב העברת הקובץ דרף הכספות והפיכתו לקובץ XML באחריות מדור או&quot;פ"/>
    <m/>
    <m/>
    <m/>
    <m/>
    <m/>
    <m/>
    <n v="64"/>
  </r>
  <r>
    <x v="0"/>
    <x v="1"/>
    <x v="1"/>
    <n v="79"/>
    <m/>
    <s v="התהליך : זיהוי DB  פאסיבי, טעינה לתוכו"/>
    <m/>
    <m/>
    <m/>
    <m/>
    <m/>
    <m/>
    <n v="64"/>
  </r>
  <r>
    <x v="0"/>
    <x v="1"/>
    <x v="1"/>
    <n v="79"/>
    <m/>
    <s v="ניתוח סיום תהליך – ניתוח לוגים, איתור שגיאות, בדיקות SANITY   על הנתונים וביצוע FLIP בין DB   פאסיבי ואקטיבי"/>
    <m/>
    <m/>
    <m/>
    <m/>
    <m/>
    <m/>
    <n v="64"/>
  </r>
  <r>
    <x v="0"/>
    <x v="1"/>
    <x v="1"/>
    <n v="79"/>
    <m/>
    <s v="במידה ויצטרך לעבור הסבה מ - Oracle יהיה באחריות צה&quot;ל."/>
    <m/>
    <m/>
    <m/>
    <m/>
    <m/>
    <m/>
    <n v="64"/>
  </r>
  <r>
    <x v="0"/>
    <x v="1"/>
    <x v="1"/>
    <n v="79"/>
    <m/>
    <m/>
    <m/>
    <m/>
    <m/>
    <m/>
    <m/>
    <m/>
    <n v="64"/>
  </r>
  <r>
    <x v="0"/>
    <x v="1"/>
    <x v="1"/>
    <n v="79"/>
    <m/>
    <s v="מידע מיובא  – ייבוא טבלאות : טבלת פרטים אישיים  (מיובא) , זכאות לתעודות (מיובא),  הודעות אישיות (מיובא) , סטאטוסים של פניות (מיובא) , זימונים (מיובא), חריגי קריאה , צווים  "/>
    <m/>
    <m/>
    <m/>
    <m/>
    <m/>
    <m/>
    <n v="64"/>
  </r>
  <r>
    <x v="0"/>
    <x v="1"/>
    <x v="1"/>
    <n v="80"/>
    <s v="מודול ייבוא DB אישי + כולל תהליך שרידות בזמן הייבוא  - העברה של דלתאות"/>
    <s v="באחריות צה&quot;ל "/>
    <n v="0"/>
    <n v="0"/>
    <n v="0"/>
    <n v="0"/>
    <n v="0"/>
    <n v="0"/>
    <n v="64"/>
  </r>
  <r>
    <x v="0"/>
    <x v="1"/>
    <x v="1"/>
    <n v="81"/>
    <s v="שכבת ממשקים מול טבלאות חיצוניות של מידע אישי- לצורך תמיכה בארכיטקטורה מרובת שרתים - חיילים"/>
    <s v="יצירת WS PROXY של ספיא אשר ישמש כשכבת DAL לנתונים המגיעים מצה&quot;ל. (שליפות + שמירה)"/>
    <n v="145"/>
    <n v="70"/>
    <n v="105"/>
    <n v="53"/>
    <n v="134"/>
    <n v="105119"/>
    <n v="106"/>
  </r>
  <r>
    <x v="0"/>
    <x v="1"/>
    <x v="1"/>
    <n v="81"/>
    <m/>
    <s v="לא יבוצע סימלוץ של נתונים. יתחיל פיתוח לאחר קבלת גישה ל - DB + עבודה של DBA להכנת הפרוצדורות"/>
    <m/>
    <m/>
    <m/>
    <m/>
    <m/>
    <m/>
    <n v="106"/>
  </r>
  <r>
    <x v="0"/>
    <x v="1"/>
    <x v="1"/>
    <n v="81"/>
    <m/>
    <s v="יהיו 2 מופעים של ה - WS לשרידות. בנוסף תוקם מערכת להפניה ל - WS הרלוונטי בזמן שחזור DB"/>
    <m/>
    <m/>
    <m/>
    <m/>
    <m/>
    <m/>
    <n v="106"/>
  </r>
  <r>
    <x v="0"/>
    <x v="1"/>
    <x v="1"/>
    <n v="81"/>
    <m/>
    <s v="כולל הכנת SP לשליפות באתר. ההנחה כי יתקבל אפיון לכל השליפות"/>
    <m/>
    <m/>
    <m/>
    <m/>
    <m/>
    <m/>
    <n v="106"/>
  </r>
  <r>
    <x v="0"/>
    <x v="1"/>
    <x v="1"/>
    <n v="82"/>
    <s v="ניפוח אישורי צווים + אישורי חריגי קריאה + ייצוא לקובץ יומי של הנתונים "/>
    <s v="ניפוח נתוני חולים של צווים וחריגי קריאה"/>
    <n v="105"/>
    <n v="50"/>
    <n v="75"/>
    <n v="38"/>
    <n v="96"/>
    <n v="75489"/>
    <n v="107"/>
  </r>
  <r>
    <x v="0"/>
    <x v="1"/>
    <x v="1"/>
    <n v="82"/>
    <m/>
    <m/>
    <m/>
    <m/>
    <m/>
    <m/>
    <m/>
    <m/>
    <n v="107"/>
  </r>
  <r>
    <x v="0"/>
    <x v="1"/>
    <x v="1"/>
    <n v="82"/>
    <m/>
    <s v="אלו נתונים שייצברו ברשת השחורה ויש להעבירם לרשת האדומה"/>
    <m/>
    <m/>
    <m/>
    <m/>
    <m/>
    <m/>
    <n v="107"/>
  </r>
  <r>
    <x v="0"/>
    <x v="1"/>
    <x v="1"/>
    <n v="82"/>
    <m/>
    <s v="באחריותנו לנפח את הנתונים של האישורים שבוצעו באתר . מנגנון הניפוח משתמש בWS של הפיקטיביים של הרופאים"/>
    <m/>
    <m/>
    <m/>
    <m/>
    <m/>
    <m/>
    <n v="107"/>
  </r>
  <r>
    <x v="0"/>
    <x v="1"/>
    <x v="1"/>
    <n v="82"/>
    <m/>
    <m/>
    <m/>
    <m/>
    <m/>
    <m/>
    <m/>
    <m/>
    <n v="107"/>
  </r>
  <r>
    <x v="0"/>
    <x v="1"/>
    <x v="1"/>
    <n v="82"/>
    <m/>
    <s v="בנוסף יהיה תהליך יומי שייצא את הנתונים שהצטברו באותו יום . הנתונים ייוצאו לקובץ XML שימוקם בתיקייה ברשת השחורה"/>
    <m/>
    <m/>
    <m/>
    <m/>
    <m/>
    <m/>
    <n v="107"/>
  </r>
  <r>
    <x v="0"/>
    <x v="1"/>
    <x v="1"/>
    <n v="82"/>
    <m/>
    <m/>
    <m/>
    <m/>
    <m/>
    <m/>
    <m/>
    <m/>
    <n v="107"/>
  </r>
  <r>
    <x v="0"/>
    <x v="1"/>
    <x v="1"/>
    <n v="82"/>
    <m/>
    <m/>
    <m/>
    <m/>
    <m/>
    <m/>
    <m/>
    <m/>
    <n v="107"/>
  </r>
  <r>
    <x v="0"/>
    <x v="1"/>
    <x v="1"/>
    <n v="82"/>
    <m/>
    <m/>
    <m/>
    <m/>
    <m/>
    <m/>
    <m/>
    <m/>
    <n v="107"/>
  </r>
  <r>
    <x v="0"/>
    <x v="1"/>
    <x v="1"/>
    <n v="82"/>
    <m/>
    <s v="בדומה לניפוח נתוני רופאים, כאשר פרטי החולים הפיקטיביים מתקבלים באופן יומי ב WS   מקופת החולים.  ה WS  יחזיר סט של כ 500 רשומות פיקטיביות בכל פעם שיקראו לו. באמצעות רשומות החולים הפיקטייבים ניתן יהיה להגיע אל המרפאות הפיקטיביות ולייצר את ההתכתבויות / הפניות והרשומות האחרות."/>
    <m/>
    <m/>
    <m/>
    <m/>
    <m/>
    <m/>
    <n v="107"/>
  </r>
  <r>
    <x v="0"/>
    <x v="1"/>
    <x v="1"/>
    <n v="83"/>
    <s v="התקנת מוצר מנדלו"/>
    <s v="עלות חד פעמית"/>
    <n v="62"/>
    <n v="30"/>
    <n v="45"/>
    <n v="23"/>
    <n v="57"/>
    <n v="45003"/>
    <n v="90"/>
  </r>
  <r>
    <x v="0"/>
    <x v="1"/>
    <x v="1"/>
    <n v="83"/>
    <m/>
    <s v="להקמה והתקנה בתהי&quot;לה - עד יומיים התקנה + יום הדרכה - סה&quot;כ 30 שעות"/>
    <m/>
    <m/>
    <m/>
    <m/>
    <m/>
    <m/>
    <n v="90"/>
  </r>
  <r>
    <x v="0"/>
    <x v="1"/>
    <x v="1"/>
    <n v="83"/>
    <m/>
    <s v="התמחור מתבסס על ההנחה כי  אחת ליום יועבר XML לביצוע שליחה יומית . הXML יכיל רשומות של כתובת מייל והודעה בלבד ."/>
    <m/>
    <m/>
    <m/>
    <m/>
    <m/>
    <m/>
    <n v="90"/>
  </r>
  <r>
    <x v="0"/>
    <x v="1"/>
    <x v="1"/>
    <n v="83"/>
    <m/>
    <s v="באחריות פורטל לחולל את הXML אחת ליום על בסיס שינויים שזוהו במערכת  "/>
    <m/>
    <m/>
    <m/>
    <m/>
    <m/>
    <m/>
    <n v="90"/>
  </r>
  <r>
    <x v="0"/>
    <x v="1"/>
    <x v="1"/>
    <n v="84"/>
    <s v="התקנת דמו תהיל&quot;ה"/>
    <s v="הקמת סביבה זהה בשרתי הפיתוח שלנו "/>
    <n v="105"/>
    <n v="50"/>
    <n v="75"/>
    <n v="38"/>
    <n v="96"/>
    <n v="75489"/>
    <m/>
  </r>
  <r>
    <x v="0"/>
    <x v="1"/>
    <x v="1"/>
    <n v="85"/>
    <s v="שליחת עדכון במייל "/>
    <s v="ללא SMS"/>
    <n v="0"/>
    <n v="0"/>
    <n v="0"/>
    <n v="0"/>
    <n v="0"/>
    <n v="0"/>
    <m/>
  </r>
  <r>
    <x v="0"/>
    <x v="1"/>
    <x v="1"/>
    <n v="85"/>
    <m/>
    <s v="נדרש אפיון לצורך תמחור לאור אי הוודאות בנושא ייצוא המידע למשלוח לגולשים "/>
    <m/>
    <m/>
    <m/>
    <m/>
    <m/>
    <m/>
    <m/>
  </r>
  <r>
    <x v="0"/>
    <x v="1"/>
    <x v="1"/>
    <n v="86"/>
    <s v="אבטחת מידע"/>
    <s v="לתמחר בסעיפי הטפסים"/>
    <n v="0"/>
    <m/>
    <n v="0"/>
    <n v="0"/>
    <n v="0"/>
    <n v="0"/>
    <m/>
  </r>
  <r>
    <x v="0"/>
    <x v="1"/>
    <x v="0"/>
    <n v="87"/>
    <s v="עבודה באתר ענן"/>
    <s v="נדרש אפיון לצורך תמחור"/>
    <n v="0"/>
    <m/>
    <n v="0"/>
    <n v="0"/>
    <n v="0"/>
    <n v="0"/>
    <m/>
  </r>
  <r>
    <x v="0"/>
    <x v="1"/>
    <x v="0"/>
    <n v="95"/>
    <s v="תמיכה בתשתית גנרית לטובת יישום פרויקט"/>
    <m/>
    <n v="126"/>
    <n v="99"/>
    <n v="40"/>
    <n v="110"/>
    <n v="0"/>
    <n v="79986"/>
    <m/>
  </r>
  <r>
    <x v="0"/>
    <x v="1"/>
    <x v="0"/>
    <n v="96"/>
    <s v="שינויי צבעוניות"/>
    <s v="התאמת צבעוניות פורטל טייסות  לצבעוניות מילואים ללא שינוי בפונקציונאליות הרכיבים."/>
    <n v="25"/>
    <n v="80"/>
    <n v="5"/>
    <n v="40"/>
    <n v="60"/>
    <n v="42015"/>
    <n v="35"/>
  </r>
  <r>
    <x v="0"/>
    <x v="1"/>
    <x v="0"/>
    <n v="96"/>
    <m/>
    <s v="ללא שינוי במבנה הרכיבים ומבנה העמוד וללא שינוי מקום של רכיבים."/>
    <m/>
    <m/>
    <m/>
    <m/>
    <m/>
    <m/>
    <m/>
  </r>
  <r>
    <x v="0"/>
    <x v="1"/>
    <x v="0"/>
    <n v="96"/>
    <m/>
    <s v="שינוי בכ-25 מסכים "/>
    <m/>
    <m/>
    <m/>
    <m/>
    <m/>
    <m/>
    <m/>
  </r>
  <r>
    <x v="0"/>
    <x v="1"/>
    <x v="0"/>
    <n v="97"/>
    <s v="דף שער"/>
    <s v="זהה לטייסות - דף שער אישי לכל קבוצה, המוצג לפי זיהוי המשתמש, כולל אזור אישי לפי הרשאותיו"/>
    <n v="19"/>
    <n v="15"/>
    <n v="10"/>
    <n v="0"/>
    <n v="10"/>
    <n v="11038"/>
    <n v="9"/>
  </r>
  <r>
    <x v="0"/>
    <x v="1"/>
    <x v="0"/>
    <n v="97"/>
    <m/>
    <s v=" שינויים קלים במבנה דף הבית"/>
    <m/>
    <m/>
    <m/>
    <m/>
    <m/>
    <m/>
    <n v="9"/>
  </r>
  <r>
    <x v="0"/>
    <x v="1"/>
    <x v="0"/>
    <n v="98"/>
    <s v="ביצועים"/>
    <s v="רכיבי תשתית לתמיכה בעומסים הגדולים , בדיקות ביצועי שאילתות, תהליכי העברת מידע לטבלאות ארכיון "/>
    <n v="25"/>
    <n v="80"/>
    <n v="40"/>
    <n v="100"/>
    <n v="100"/>
    <n v="70750"/>
    <n v="109"/>
  </r>
  <r>
    <x v="0"/>
    <x v="1"/>
    <x v="0"/>
    <n v="101"/>
    <s v="מנגנון ייבוא קבצים קבועים "/>
    <s v="יפותח מודול אחד גנרי (ולא תהליך לכל קובץ )"/>
    <n v="63"/>
    <n v="120"/>
    <n v="60"/>
    <n v="0"/>
    <n v="50"/>
    <n v="58586"/>
    <n v="75"/>
  </r>
  <r>
    <x v="0"/>
    <x v="1"/>
    <x v="0"/>
    <n v="101"/>
    <m/>
    <s v="התהליך ירוץ על הדוחות המפורטים בSOW  בלבד"/>
    <m/>
    <m/>
    <m/>
    <m/>
    <m/>
    <m/>
    <n v="75"/>
  </r>
  <r>
    <x v="0"/>
    <x v="1"/>
    <x v="0"/>
    <n v="101"/>
    <m/>
    <s v="המודול ירוץ פעם ביום"/>
    <m/>
    <m/>
    <m/>
    <m/>
    <m/>
    <m/>
    <n v="75"/>
  </r>
  <r>
    <x v="0"/>
    <x v="1"/>
    <x v="0"/>
    <n v="101"/>
    <m/>
    <s v="התהליך יחל מתיקיית FTP ברשת השחורה שבה באחריות צה&quot;ל למקם את הXML"/>
    <m/>
    <m/>
    <m/>
    <m/>
    <m/>
    <m/>
    <n v="75"/>
  </r>
  <r>
    <x v="0"/>
    <x v="1"/>
    <x v="0"/>
    <n v="101"/>
    <m/>
    <s v="המודול יקבל XML אחד עבור כל מפקד וכל דוח"/>
    <m/>
    <m/>
    <m/>
    <m/>
    <m/>
    <m/>
    <n v="75"/>
  </r>
  <r>
    <x v="0"/>
    <x v="1"/>
    <x v="0"/>
    <n v="101"/>
    <m/>
    <s v="שם הקובץ יכיל את הפרמטרים : מספר היחידה בה הוא יופיע באתר , תאריך חד ערכי, מספר זיהוי לדוח"/>
    <m/>
    <m/>
    <m/>
    <m/>
    <m/>
    <m/>
    <n v="75"/>
  </r>
  <r>
    <x v="0"/>
    <x v="1"/>
    <x v="0"/>
    <n v="101"/>
    <m/>
    <s v="המודול יבצע המרה של הקובץ לפורמט XLS"/>
    <m/>
    <m/>
    <m/>
    <m/>
    <m/>
    <m/>
    <n v="75"/>
  </r>
  <r>
    <x v="0"/>
    <x v="1"/>
    <x v="0"/>
    <n v="101"/>
    <m/>
    <s v="ההנחה היא שפורמט הXML יהיה קבוע לכל דוח  ויסוכם בשלב האפיון . כל שינוי שלו ידרוש שינוי בקוד ויתומחר בנפרד"/>
    <m/>
    <m/>
    <m/>
    <m/>
    <m/>
    <m/>
    <n v="75"/>
  </r>
  <r>
    <x v="0"/>
    <x v="1"/>
    <x v="0"/>
    <n v="101"/>
    <m/>
    <s v="פורמט הXML יאפשר תצוגה טבלאית בלבד"/>
    <m/>
    <m/>
    <m/>
    <m/>
    <m/>
    <m/>
    <n v="75"/>
  </r>
  <r>
    <x v="0"/>
    <x v="1"/>
    <x v="0"/>
    <n v="101"/>
    <m/>
    <s v="במקרה של תקלה בהמרה ייבדק ידנית - קובץ שלא יהיה ניתן להמירו ע&quot;י המרה ידנית דרך תוכנת excel יחשב כשגוי ותדרש התאמת הXML לפורמט תקין"/>
    <m/>
    <m/>
    <m/>
    <m/>
    <m/>
    <m/>
    <n v="75"/>
  </r>
  <r>
    <x v="0"/>
    <x v="1"/>
    <x v="0"/>
    <n v="101"/>
    <m/>
    <s v="הXLS   יכיל לאחר התהליך DATA בלבד . ללא  עיצוב וללא תוספות מיוחדות אחרות הקיימות בתוכנה כגון סינונים"/>
    <m/>
    <m/>
    <m/>
    <m/>
    <m/>
    <m/>
    <n v="75"/>
  </r>
  <r>
    <x v="0"/>
    <x v="1"/>
    <x v="0"/>
    <n v="101"/>
    <m/>
    <s v="בסיום התהליך ימוקמו הקבצים החדשים בתיקיית FTP ומשם ירוץ תהליך ייבוא הקבצים לענן (סעיף נפרד) "/>
    <m/>
    <m/>
    <m/>
    <m/>
    <m/>
    <m/>
    <n v="75"/>
  </r>
  <r>
    <x v="0"/>
    <x v="1"/>
    <x v="0"/>
    <n v="101"/>
    <m/>
    <m/>
    <m/>
    <m/>
    <m/>
    <m/>
    <m/>
    <m/>
    <n v="75"/>
  </r>
  <r>
    <x v="0"/>
    <x v="1"/>
    <x v="0"/>
    <n v="101"/>
    <m/>
    <m/>
    <m/>
    <m/>
    <m/>
    <m/>
    <m/>
    <m/>
    <n v="75"/>
  </r>
  <r>
    <x v="0"/>
    <x v="1"/>
    <x v="0"/>
    <n v="101"/>
    <m/>
    <s v="הרכיב כולל הטמעה ובדיקות של עד 6 סוגי קבצים :"/>
    <m/>
    <m/>
    <m/>
    <m/>
    <m/>
    <m/>
    <n v="75"/>
  </r>
  <r>
    <x v="0"/>
    <x v="1"/>
    <x v="0"/>
    <n v="101"/>
    <m/>
    <m/>
    <m/>
    <m/>
    <m/>
    <m/>
    <m/>
    <m/>
    <n v="75"/>
  </r>
  <r>
    <x v="0"/>
    <x v="1"/>
    <x v="0"/>
    <n v="101"/>
    <m/>
    <s v="שבצ&quot;ק"/>
    <m/>
    <m/>
    <m/>
    <m/>
    <m/>
    <m/>
    <n v="75"/>
  </r>
  <r>
    <x v="0"/>
    <x v="1"/>
    <x v="0"/>
    <n v="101"/>
    <m/>
    <s v="אלפון"/>
    <m/>
    <m/>
    <m/>
    <m/>
    <m/>
    <m/>
    <n v="75"/>
  </r>
  <r>
    <x v="0"/>
    <x v="1"/>
    <x v="0"/>
    <n v="101"/>
    <m/>
    <s v="שיח שלישותי"/>
    <m/>
    <m/>
    <m/>
    <m/>
    <m/>
    <m/>
    <n v="75"/>
  </r>
  <r>
    <x v="0"/>
    <x v="1"/>
    <x v="0"/>
    <n v="101"/>
    <m/>
    <s v="דוח מזומנים למשימה"/>
    <m/>
    <m/>
    <m/>
    <m/>
    <m/>
    <m/>
    <n v="75"/>
  </r>
  <r>
    <x v="0"/>
    <x v="1"/>
    <x v="0"/>
    <n v="101"/>
    <m/>
    <s v="דוח צפי"/>
    <m/>
    <m/>
    <m/>
    <m/>
    <m/>
    <m/>
    <n v="75"/>
  </r>
  <r>
    <x v="0"/>
    <x v="1"/>
    <x v="0"/>
    <n v="101"/>
    <m/>
    <s v="סיכום שלישותי"/>
    <m/>
    <m/>
    <m/>
    <m/>
    <m/>
    <m/>
    <n v="75"/>
  </r>
  <r>
    <x v="0"/>
    <x v="1"/>
    <x v="0"/>
    <n v="102"/>
    <s v="אפיון פתרון ענן - מטריקס"/>
    <s v="יתומחר במסגרת פיתוח פרויקט הענן "/>
    <n v="0"/>
    <n v="0"/>
    <n v="0"/>
    <n v="0"/>
    <n v="0"/>
    <n v="0"/>
    <n v="120"/>
  </r>
  <r>
    <x v="0"/>
    <x v="1"/>
    <x v="0"/>
    <n v="102.1"/>
    <s v="אפיון פתרון ענן - מייקרוסופט"/>
    <s v="יתומחר במסגרת פיתוח פרויקט הענן"/>
    <n v="0"/>
    <n v="0"/>
    <n v="0"/>
    <n v="0"/>
    <n v="0"/>
    <n v="0"/>
    <n v="120"/>
  </r>
  <r>
    <x v="0"/>
    <x v="1"/>
    <x v="0"/>
    <n v="108"/>
    <s v="מודול ייבוא DB אישי + כולל תהליך שרידות בזמן הייבוא  - העברה של דלתאות"/>
    <s v="תהיה תיקייה שאליה יועבר קובץ יומי של דלתאות - קובץ XML לכל טבלה. התהליך יעביר את כל רשומות הקובץ לתוך הטבלה המתאימה בDB  הSTAGING  שיכיל את המידע המלא שהצטבר עד כה"/>
    <n v="25"/>
    <n v="30"/>
    <n v="20"/>
    <n v="50"/>
    <n v="50"/>
    <n v="36290"/>
    <n v="64"/>
  </r>
  <r>
    <x v="0"/>
    <x v="1"/>
    <x v="1"/>
    <n v="110"/>
    <s v="צירוף קבצים מאובטח"/>
    <s v="מסך ההעלאת הקובץ יייפתח בעת לחיצה על כפתור העלה קובץ (כפתור ייעודי ) ."/>
    <n v="0"/>
    <n v="50"/>
    <n v="0"/>
    <n v="0"/>
    <n v="0"/>
    <n v="9300"/>
    <n v="63.1"/>
  </r>
  <r>
    <x v="0"/>
    <x v="1"/>
    <x v="1"/>
    <n v="110"/>
    <s v="צירוף קבצים מאובטח"/>
    <s v="שלב 1 - הכנסת סיסמא"/>
    <m/>
    <m/>
    <m/>
    <m/>
    <m/>
    <m/>
    <n v="63.1"/>
  </r>
  <r>
    <x v="0"/>
    <x v="1"/>
    <x v="1"/>
    <n v="110"/>
    <s v="צירוף קבצים מאובטח"/>
    <s v="התהליך יתאפשר אך ורק אם יהיה שדה מספר נייד שיעבור מהWS של מדור או&quot;פ ."/>
    <m/>
    <m/>
    <m/>
    <m/>
    <m/>
    <m/>
    <n v="63.1"/>
  </r>
  <r>
    <x v="0"/>
    <x v="1"/>
    <x v="1"/>
    <n v="110"/>
    <s v="צירוף קבצים מאובטח"/>
    <s v="לאחר קבלת סיסמא הOTP יאפשר ללשלב 2 לעלות"/>
    <m/>
    <m/>
    <m/>
    <m/>
    <m/>
    <m/>
    <n v="63.1"/>
  </r>
  <r>
    <x v="0"/>
    <x v="1"/>
    <x v="1"/>
    <n v="110"/>
    <s v="צירוף קבצים מאובטח"/>
    <s v="שלב 2  - מסך העלאת הקובץ"/>
    <m/>
    <m/>
    <m/>
    <m/>
    <m/>
    <m/>
    <n v="63.1"/>
  </r>
  <r>
    <x v="0"/>
    <x v="1"/>
    <x v="1"/>
    <n v="110"/>
    <s v="צירוף קבצים מאובטח"/>
    <s v=" "/>
    <m/>
    <m/>
    <m/>
    <m/>
    <m/>
    <m/>
    <n v="63.1"/>
  </r>
  <r>
    <x v="0"/>
    <x v="1"/>
    <x v="1"/>
    <n v="110"/>
    <s v="צירוף קבצים מאובטח"/>
    <s v="תמחור אפיון בלבד"/>
    <m/>
    <m/>
    <m/>
    <m/>
    <m/>
    <m/>
    <n v="63.1"/>
  </r>
  <r>
    <x v="0"/>
    <x v="1"/>
    <x v="0"/>
    <n v="119"/>
    <s v="Mobile API"/>
    <s v="התאמת השליפות למובייל כולל התממשקות ל - WS של אישור קבלת צו + תהליך של יצירת HTML + XML עבור בקשה אישית"/>
    <n v="38"/>
    <n v="70"/>
    <n v="10"/>
    <n v="20"/>
    <n v="20"/>
    <n v="31946"/>
    <s v="150, 152, 153, 154, 155, 156 ,157, 158"/>
  </r>
  <r>
    <x v="0"/>
    <x v="1"/>
    <x v="2"/>
    <n v="120"/>
    <s v="הדרכות ותמיכה בלקוח"/>
    <s v="שעות עבור חומרי הדרכה ותמיכה שוטפת בלקוח עד לגבול השעות המתומחרות"/>
    <n v="45"/>
    <n v="50"/>
    <n v="50"/>
    <n v="50"/>
    <n v="50"/>
    <n v="50840"/>
    <m/>
  </r>
  <r>
    <x v="1"/>
    <x v="1"/>
    <x v="3"/>
    <n v="121"/>
    <s v="תחזוקה לשנה - אתר מפקדים"/>
    <s v="תחל מעליית אתר חיילים לאויר - ולא יאוחר מחודשיים לאחר מסירת האתר לבדיקות "/>
    <n v="50"/>
    <n v="300"/>
    <n v="50"/>
    <n v="70"/>
    <n v="30"/>
    <n v="110450"/>
    <m/>
  </r>
  <r>
    <x v="1"/>
    <x v="2"/>
    <x v="0"/>
    <n v="99"/>
    <s v="מודול ניהול שאלונים"/>
    <s v="מפקדים שלב 3:"/>
    <n v="100"/>
    <n v="150"/>
    <n v="50"/>
    <n v="70"/>
    <n v="20"/>
    <n v="80510"/>
    <n v="121"/>
  </r>
  <r>
    <x v="1"/>
    <x v="2"/>
    <x v="0"/>
    <n v="99"/>
    <s v="מודול ניהול שאלונים"/>
    <s v="מסך למנהל המערכת אשר תהינה היכולות הבאות:"/>
    <m/>
    <m/>
    <m/>
    <m/>
    <m/>
    <m/>
    <n v="121"/>
  </r>
  <r>
    <x v="1"/>
    <x v="2"/>
    <x v="0"/>
    <n v="99"/>
    <s v="מודול ניהול שאלונים"/>
    <s v="1. בניית שאלונים ושיוכם לקבוצה"/>
    <m/>
    <m/>
    <m/>
    <m/>
    <m/>
    <m/>
    <n v="121"/>
  </r>
  <r>
    <x v="1"/>
    <x v="2"/>
    <x v="0"/>
    <n v="99"/>
    <s v="מודול ניהול שאלונים"/>
    <s v="2. הגדרת השאלות (טקסט פשוט), התשובות האפשריות, והתשובות הנכונות. לכל שאלה תהיה תשובה אחת אפשרית."/>
    <m/>
    <m/>
    <m/>
    <m/>
    <m/>
    <m/>
    <n v="121"/>
  </r>
  <r>
    <x v="1"/>
    <x v="2"/>
    <x v="0"/>
    <n v="99"/>
    <s v="מודול ניהול שאלונים"/>
    <s v="3. יכולת בחירת קבוצה ובחירת שאלון רלוונטי מתוך השאלונים של אותה קבוצה שהוגדרה והפקת דו&quot;ח אשר יציג את תוצאות (תשובות וציון) כל אנשי הקבוצה בטווח תאריכים"/>
    <m/>
    <m/>
    <m/>
    <m/>
    <m/>
    <m/>
    <n v="121"/>
  </r>
  <r>
    <x v="1"/>
    <x v="2"/>
    <x v="0"/>
    <n v="100"/>
    <s v="שאלון"/>
    <s v="ה - HTML צריך להיות כפי הקיים היום במנהלת. שאלה ואחריה תשובה - אנכי"/>
    <n v="80"/>
    <n v="60"/>
    <n v="20"/>
    <n v="50"/>
    <n v="20"/>
    <n v="48380"/>
    <n v="122"/>
  </r>
  <r>
    <x v="1"/>
    <x v="1"/>
    <x v="1"/>
    <n v="103"/>
    <s v="אזור אישי - עדכון פרטים אישיים"/>
    <s v="מסך אשר יציג את פרטי היוזר, עם אפשרות לעדכון פרטים."/>
    <n v="50"/>
    <n v="50"/>
    <n v="20"/>
    <n v="10"/>
    <n v="90"/>
    <n v="44040"/>
    <n v="42"/>
  </r>
  <r>
    <x v="1"/>
    <x v="1"/>
    <x v="1"/>
    <n v="103"/>
    <s v="אזור אישי - עדכון פרטים אישיים"/>
    <s v="השדות יהיו ב - disabled, וליד כל שדה יהיה checkbox לשינוי, במידה והיוזר ירצה לעדכן."/>
    <m/>
    <m/>
    <m/>
    <m/>
    <m/>
    <m/>
    <n v="42"/>
  </r>
  <r>
    <x v="1"/>
    <x v="1"/>
    <x v="1"/>
    <n v="103"/>
    <s v="אזור אישי - עדכון פרטים אישיים"/>
    <s v="שמירת הנתונים שהשתנו + שליחת הטופס במייל עם הדגשת הנתונים שהיוזר עדכן."/>
    <m/>
    <m/>
    <m/>
    <m/>
    <m/>
    <m/>
    <n v="42"/>
  </r>
  <r>
    <x v="1"/>
    <x v="1"/>
    <x v="1"/>
    <n v="103"/>
    <s v="אזור אישי - עדכון פרטים אישיים"/>
    <s v="שמירה ל - DB תהיה בפורמט XML על טבלת ביניים ולא על טבלת המקור"/>
    <m/>
    <m/>
    <m/>
    <m/>
    <m/>
    <m/>
    <n v="42"/>
  </r>
  <r>
    <x v="1"/>
    <x v="1"/>
    <x v="1"/>
    <n v="103"/>
    <s v="אזור אישי - עדכון פרטים אישיים"/>
    <m/>
    <m/>
    <m/>
    <m/>
    <m/>
    <m/>
    <m/>
    <n v="42"/>
  </r>
  <r>
    <x v="1"/>
    <x v="1"/>
    <x v="1"/>
    <n v="103"/>
    <s v="אזור אישי - עדכון פרטים אישיים"/>
    <s v="פתיחת פניה באמצעות מנגנון הפניות שיתואר בהמשך ."/>
    <m/>
    <m/>
    <m/>
    <m/>
    <m/>
    <m/>
    <n v="42"/>
  </r>
  <r>
    <x v="1"/>
    <x v="1"/>
    <x v="1"/>
    <n v="103"/>
    <s v="אזור אישי - עדכון פרטים אישיים"/>
    <s v="תוקם תיקיה המכילה את קובץ HTML קובץ XML ואת טופס עדכון הפרטים (בדומה לטופס). ללא  שליחה במייל"/>
    <m/>
    <m/>
    <m/>
    <m/>
    <m/>
    <m/>
    <n v="42"/>
  </r>
  <r>
    <x v="1"/>
    <x v="1"/>
    <x v="1"/>
    <n v="104"/>
    <s v="בקשה לראיון מפקד"/>
    <s v="10 שדות  (עד 15 שעות לוגיקה בין שדות). כולל ואלידציה"/>
    <n v="15"/>
    <n v="30"/>
    <n v="10"/>
    <n v="10"/>
    <n v="20"/>
    <n v="17120"/>
    <n v="53"/>
  </r>
  <r>
    <x v="1"/>
    <x v="1"/>
    <x v="1"/>
    <n v="105"/>
    <s v="בקשה לוועדה רפואית"/>
    <s v="10 שדות  (עד 15 שעות לוגיקה בין שדות). כולל ואלידציה"/>
    <n v="15"/>
    <n v="30"/>
    <n v="10"/>
    <n v="10"/>
    <n v="20"/>
    <n v="17120"/>
    <n v="54"/>
  </r>
  <r>
    <x v="1"/>
    <x v="1"/>
    <x v="1"/>
    <n v="106"/>
    <s v="בקשה לקב&quot;ן"/>
    <s v="10 שדות  (עד 15 שעות לוגיקה בין שדות). כולל ואלידציה"/>
    <n v="15"/>
    <n v="30"/>
    <n v="10"/>
    <n v="10"/>
    <n v="20"/>
    <n v="17120"/>
    <n v="55"/>
  </r>
  <r>
    <x v="1"/>
    <x v="1"/>
    <x v="1"/>
    <n v="107"/>
    <s v="בקשה להפקת תעודת מילואים"/>
    <s v="10 שדות  (עד 15 שעות לוגיקה בין שדות). כולל ואלידציה"/>
    <n v="15"/>
    <n v="30"/>
    <n v="10"/>
    <n v="10"/>
    <n v="20"/>
    <n v="17120"/>
    <n v="57"/>
  </r>
  <r>
    <x v="1"/>
    <x v="1"/>
    <x v="1"/>
    <n v="111"/>
    <s v="שליחת עדכון בSMS "/>
    <m/>
    <n v="0"/>
    <n v="60"/>
    <n v="0"/>
    <n v="0"/>
    <n v="0"/>
    <n v="11160"/>
    <n v="90"/>
  </r>
  <r>
    <x v="1"/>
    <x v="1"/>
    <x v="1"/>
    <n v="111"/>
    <m/>
    <s v="נדרש אפיון לצורך תמחור לאור אי הוודאות בנושא ייצוא המידע למשלוח לגולשים "/>
    <m/>
    <m/>
    <m/>
    <m/>
    <m/>
    <m/>
    <n v="90"/>
  </r>
  <r>
    <x v="1"/>
    <x v="1"/>
    <x v="4"/>
    <n v="112"/>
    <s v="דף LOGIN וגריד אפליקציית מובייל "/>
    <s v="אותה לוגיקה בדיוק כמו באתר (כולל מיונים כולל טקסטים שליפות )"/>
    <n v="20"/>
    <n v="20"/>
    <n v="10"/>
    <n v="20"/>
    <n v="10"/>
    <n v="16750"/>
    <n v="150"/>
  </r>
  <r>
    <x v="1"/>
    <x v="1"/>
    <x v="4"/>
    <n v="113"/>
    <s v="סטאטוס פניות"/>
    <s v="אותה לוגיקה בדיוק כמו באתר (כולל מיונים כולל טקסטים שליפות )"/>
    <n v="20"/>
    <n v="20"/>
    <n v="10"/>
    <n v="20"/>
    <n v="10"/>
    <n v="16750"/>
    <n v="152"/>
  </r>
  <r>
    <x v="1"/>
    <x v="1"/>
    <x v="4"/>
    <n v="114"/>
    <s v="התראות למכשיר "/>
    <s v="הוחלט להוריד מההצעה"/>
    <m/>
    <n v="0"/>
    <m/>
    <m/>
    <m/>
    <n v="0"/>
    <m/>
  </r>
  <r>
    <x v="1"/>
    <x v="1"/>
    <x v="4"/>
    <n v="115"/>
    <s v="מסך נחיתה - קיוסק אישי - קוביות מידע"/>
    <s v="אותה לוגיקה בדיוק כמו באתר (כולל מיונים כולל טקסטים שליפות )"/>
    <n v="30"/>
    <n v="30"/>
    <n v="10"/>
    <n v="20"/>
    <n v="20"/>
    <n v="22730"/>
    <s v="151, 157, 158"/>
  </r>
  <r>
    <x v="1"/>
    <x v="1"/>
    <x v="4"/>
    <n v="116"/>
    <s v="תהליך אשור קבלת צו"/>
    <s v="אותה לוגיקה בדיוק כמו באתר "/>
    <n v="30"/>
    <n v="50"/>
    <n v="10"/>
    <n v="20"/>
    <n v="20"/>
    <n v="26450"/>
    <n v="154"/>
  </r>
  <r>
    <x v="1"/>
    <x v="1"/>
    <x v="4"/>
    <n v="117"/>
    <s v="מחשבון תגמולים"/>
    <s v="אותה לוגיקה בדיוק כמו באתר "/>
    <n v="10"/>
    <n v="20"/>
    <n v="5"/>
    <n v="10"/>
    <n v="5"/>
    <n v="10235"/>
    <n v="155"/>
  </r>
  <r>
    <x v="1"/>
    <x v="1"/>
    <x v="4"/>
    <n v="118"/>
    <s v="הגשת בקשה אישית"/>
    <s v="אותה לוגיקה בדיוק כמו באתר . ללא קבצים מהמכשיר"/>
    <n v="20"/>
    <n v="30"/>
    <n v="10"/>
    <n v="20"/>
    <n v="10"/>
    <n v="18610"/>
    <n v="156"/>
  </r>
  <r>
    <x v="1"/>
    <x v="1"/>
    <x v="3"/>
    <n v="122"/>
    <s v="תחזוקה לשנה  - אתר חיילים"/>
    <s v="תחל מעליית אתר חיילים לאויר - ולא יאוחר מחודשיים לאחר מסירת האתר לבדיקות "/>
    <n v="150"/>
    <n v="200"/>
    <n v="200"/>
    <n v="100"/>
    <n v="100"/>
    <n v="154900"/>
    <m/>
  </r>
  <r>
    <x v="1"/>
    <x v="1"/>
    <x v="2"/>
    <n v="123"/>
    <s v="סקרים"/>
    <s v="הובלת סקרי פרויקט מול כלל הגורמים המעורבים"/>
    <m/>
    <m/>
    <n v="150"/>
    <m/>
    <m/>
    <n v="31950"/>
    <m/>
  </r>
  <r>
    <x v="0"/>
    <x v="1"/>
    <x v="5"/>
    <n v="500"/>
    <s v="אינטגרציה בין אתר המפקדים לענן הקבצים "/>
    <s v="·        יצירת API  לממשק מודול ניהול משתמשים KS  מול מודול ניהול משתמשים של הענן "/>
    <m/>
    <m/>
    <m/>
    <m/>
    <m/>
    <n v="360000"/>
    <n v="120"/>
  </r>
  <r>
    <x v="0"/>
    <x v="1"/>
    <x v="5"/>
    <n v="500"/>
    <m/>
    <s v="·        שילוב מודול  CA  ורכיב UAG  "/>
    <m/>
    <m/>
    <m/>
    <m/>
    <m/>
    <m/>
    <n v="120"/>
  </r>
  <r>
    <x v="0"/>
    <x v="1"/>
    <x v="5"/>
    <n v="500"/>
    <m/>
    <s v="·        יצירת API  לממשק בין קבצים מיובאים לתיקיות רלוונטיות בענן "/>
    <m/>
    <m/>
    <m/>
    <m/>
    <m/>
    <m/>
    <n v="120"/>
  </r>
  <r>
    <x v="0"/>
    <x v="1"/>
    <x v="5"/>
    <n v="500"/>
    <m/>
    <s v="·        אפיון ארכיטקטורה מול פיתרון הענן בתהילה"/>
    <m/>
    <m/>
    <m/>
    <m/>
    <m/>
    <m/>
    <n v="120"/>
  </r>
  <r>
    <x v="0"/>
    <x v="1"/>
    <x v="5"/>
    <n v="500"/>
    <m/>
    <s v="·        התקנות בתהילה"/>
    <m/>
    <m/>
    <m/>
    <m/>
    <m/>
    <m/>
    <n v="120"/>
  </r>
  <r>
    <x v="0"/>
    <x v="1"/>
    <x v="5"/>
    <n v="500"/>
    <m/>
    <s v="·        ניהול האינטגרציה בין הספקים "/>
    <m/>
    <m/>
    <m/>
    <m/>
    <m/>
    <m/>
    <n v="120"/>
  </r>
  <r>
    <x v="0"/>
    <x v="1"/>
    <x v="5"/>
    <n v="501"/>
    <s v="יישום מודול הענן (ביצוע ע&quot;י מטריקס בליווי מיקרוסופט ) "/>
    <s v="·        ארכיטקטורה טכנית מול תהילה "/>
    <m/>
    <m/>
    <m/>
    <m/>
    <m/>
    <n v="240000"/>
    <n v="120"/>
  </r>
  <r>
    <x v="0"/>
    <x v="1"/>
    <x v="5"/>
    <n v="501"/>
    <m/>
    <s v="·        אפיון פונקציונאלי  "/>
    <m/>
    <m/>
    <m/>
    <m/>
    <m/>
    <m/>
    <n v="120"/>
  </r>
  <r>
    <x v="0"/>
    <x v="1"/>
    <x v="5"/>
    <n v="501"/>
    <m/>
    <s v="·        התקנות  ויישום UAG בתהילה"/>
    <m/>
    <m/>
    <m/>
    <m/>
    <m/>
    <m/>
    <n v="120"/>
  </r>
  <r>
    <x v="0"/>
    <x v="1"/>
    <x v="5"/>
    <n v="501"/>
    <m/>
    <s v="·        התקנות  ויישום FIM  - לסנכרון משתמשים וקבוצות בתהילה"/>
    <m/>
    <m/>
    <m/>
    <m/>
    <m/>
    <m/>
    <n v="120"/>
  </r>
  <r>
    <x v="0"/>
    <x v="1"/>
    <x v="5"/>
    <n v="501"/>
    <m/>
    <s v="·        התקנות סביבת הענן  בתהילה"/>
    <m/>
    <m/>
    <m/>
    <m/>
    <m/>
    <m/>
    <n v="120"/>
  </r>
  <r>
    <x v="0"/>
    <x v="1"/>
    <x v="5"/>
    <n v="501"/>
    <m/>
    <s v="·        התאמת הענן לצורכי הפרויקט "/>
    <m/>
    <m/>
    <m/>
    <m/>
    <m/>
    <m/>
    <n v="120"/>
  </r>
  <r>
    <x v="0"/>
    <x v="1"/>
    <x v="5"/>
    <n v="501"/>
    <m/>
    <s v="·        הדרכה והטמעה "/>
    <m/>
    <m/>
    <m/>
    <m/>
    <m/>
    <m/>
    <n v="1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סה&quot;כ" updatedVersion="4" minRefreshableVersion="3" useAutoFormatting="1" itemPrintTitles="1" createdVersion="4" indent="0" outline="1" outlineData="1" multipleFieldFilters="0" rowHeaderCaption="מבצוע/מודול" colHeaderCaption="עדיפות">
  <location ref="A3:D16" firstHeaderRow="1" firstDataRow="2" firstDataCol="1"/>
  <pivotFields count="13">
    <pivotField axis="axisCol" showAll="0">
      <items count="3">
        <item x="1"/>
        <item x="0"/>
        <item t="default"/>
      </items>
    </pivotField>
    <pivotField axis="axisRow" showAll="0">
      <items count="4">
        <item x="0"/>
        <item x="1"/>
        <item x="2"/>
        <item t="default"/>
      </items>
    </pivotField>
    <pivotField axis="axisRow" showAll="0">
      <items count="7">
        <item x="4"/>
        <item x="1"/>
        <item x="5"/>
        <item x="2"/>
        <item x="3"/>
        <item x="0"/>
        <item t="default"/>
      </items>
    </pivotField>
    <pivotField showAll="0"/>
    <pivotField showAll="0"/>
    <pivotField showAll="0"/>
    <pivotField showAll="0"/>
    <pivotField showAll="0"/>
    <pivotField showAll="0"/>
    <pivotField showAll="0"/>
    <pivotField showAll="0"/>
    <pivotField dataField="1" showAll="0"/>
    <pivotField showAll="0" defaultSubtotal="0"/>
  </pivotFields>
  <rowFields count="2">
    <field x="1"/>
    <field x="2"/>
  </rowFields>
  <rowItems count="12">
    <i>
      <x/>
    </i>
    <i r="1">
      <x v="5"/>
    </i>
    <i>
      <x v="1"/>
    </i>
    <i r="1">
      <x/>
    </i>
    <i r="1">
      <x v="1"/>
    </i>
    <i r="1">
      <x v="2"/>
    </i>
    <i r="1">
      <x v="3"/>
    </i>
    <i r="1">
      <x v="4"/>
    </i>
    <i r="1">
      <x v="5"/>
    </i>
    <i>
      <x v="2"/>
    </i>
    <i r="1">
      <x v="5"/>
    </i>
    <i t="grand">
      <x/>
    </i>
  </rowItems>
  <colFields count="1">
    <field x="0"/>
  </colFields>
  <colItems count="3">
    <i>
      <x/>
    </i>
    <i>
      <x v="1"/>
    </i>
    <i t="grand">
      <x/>
    </i>
  </colItems>
  <dataFields count="1">
    <dataField name="סכום ללא מע&quot;מ" fld="11" baseField="1" baseItem="2" numFmtId="3"/>
  </dataFields>
  <formats count="23">
    <format dxfId="39">
      <pivotArea collapsedLevelsAreSubtotals="1" fieldPosition="0">
        <references count="2">
          <reference field="0" count="0" selected="0"/>
          <reference field="1" count="1">
            <x v="0"/>
          </reference>
        </references>
      </pivotArea>
    </format>
    <format dxfId="38">
      <pivotArea collapsedLevelsAreSubtotals="1" fieldPosition="0">
        <references count="3">
          <reference field="0" count="0" selected="0"/>
          <reference field="1" count="1" selected="0">
            <x v="0"/>
          </reference>
          <reference field="2" count="1">
            <x v="5"/>
          </reference>
        </references>
      </pivotArea>
    </format>
    <format dxfId="37">
      <pivotArea collapsedLevelsAreSubtotals="1" fieldPosition="0">
        <references count="2">
          <reference field="0" count="0" selected="0"/>
          <reference field="1" count="1">
            <x v="1"/>
          </reference>
        </references>
      </pivotArea>
    </format>
    <format dxfId="36">
      <pivotArea collapsedLevelsAreSubtotals="1" fieldPosition="0">
        <references count="3">
          <reference field="0" count="0" selected="0"/>
          <reference field="1" count="1" selected="0">
            <x v="1"/>
          </reference>
          <reference field="2" count="0"/>
        </references>
      </pivotArea>
    </format>
    <format dxfId="35">
      <pivotArea collapsedLevelsAreSubtotals="1" fieldPosition="0">
        <references count="2">
          <reference field="0" count="0" selected="0"/>
          <reference field="1" count="1">
            <x v="2"/>
          </reference>
        </references>
      </pivotArea>
    </format>
    <format dxfId="34">
      <pivotArea collapsedLevelsAreSubtotals="1" fieldPosition="0">
        <references count="3">
          <reference field="0" count="0" selected="0"/>
          <reference field="1" count="1" selected="0">
            <x v="2"/>
          </reference>
          <reference field="2" count="1">
            <x v="5"/>
          </reference>
        </references>
      </pivotArea>
    </format>
    <format dxfId="33">
      <pivotArea type="all" dataOnly="0" outline="0" fieldPosition="0"/>
    </format>
    <format dxfId="32">
      <pivotArea type="origin" dataOnly="0" labelOnly="1" outline="0" fieldPosition="0"/>
    </format>
    <format dxfId="31">
      <pivotArea field="1" type="button" dataOnly="0" labelOnly="1" outline="0" axis="axisRow" fieldPosition="0"/>
    </format>
    <format dxfId="30">
      <pivotArea field="0" type="button" dataOnly="0" labelOnly="1" outline="0" axis="axisCol" fieldPosition="0"/>
    </format>
    <format dxfId="29">
      <pivotArea type="topRight" dataOnly="0" labelOnly="1" outline="0" fieldPosition="0"/>
    </format>
    <format dxfId="28">
      <pivotArea dataOnly="0" labelOnly="1" fieldPosition="0">
        <references count="1">
          <reference field="0" count="0"/>
        </references>
      </pivotArea>
    </format>
    <format dxfId="27">
      <pivotArea dataOnly="0" labelOnly="1" grandCol="1" outline="0" fieldPosition="0"/>
    </format>
    <format dxfId="26">
      <pivotArea collapsedLevelsAreSubtotals="1" fieldPosition="0">
        <references count="2">
          <reference field="1" count="1" selected="0">
            <x v="0"/>
          </reference>
          <reference field="2" count="1">
            <x v="5"/>
          </reference>
        </references>
      </pivotArea>
    </format>
    <format dxfId="25">
      <pivotArea dataOnly="0" labelOnly="1" fieldPosition="0">
        <references count="2">
          <reference field="1" count="1" selected="0">
            <x v="0"/>
          </reference>
          <reference field="2" count="1">
            <x v="5"/>
          </reference>
        </references>
      </pivotArea>
    </format>
    <format dxfId="24">
      <pivotArea grandRow="1" outline="0" collapsedLevelsAreSubtotals="1" fieldPosition="0"/>
    </format>
    <format dxfId="23">
      <pivotArea dataOnly="0" labelOnly="1" grandRow="1" outline="0" fieldPosition="0"/>
    </format>
    <format dxfId="22">
      <pivotArea field="1" type="button" dataOnly="0" labelOnly="1" outline="0" axis="axisRow" fieldPosition="0"/>
    </format>
    <format dxfId="21">
      <pivotArea dataOnly="0" labelOnly="1" fieldPosition="0">
        <references count="1">
          <reference field="0" count="0"/>
        </references>
      </pivotArea>
    </format>
    <format dxfId="20">
      <pivotArea dataOnly="0" labelOnly="1" grandCol="1" outline="0" fieldPosition="0"/>
    </format>
    <format dxfId="19">
      <pivotArea field="1" type="button" dataOnly="0" labelOnly="1" outline="0" axis="axisRow" fieldPosition="0"/>
    </format>
    <format dxfId="18">
      <pivotArea dataOnly="0" labelOnly="1" fieldPosition="0">
        <references count="1">
          <reference field="0" count="0"/>
        </references>
      </pivotArea>
    </format>
    <format dxfId="1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e3" displayName="Table3" ref="A3:N256" totalsRowShown="0" headerRowDxfId="16" dataDxfId="15" tableBorderDxfId="14">
  <autoFilter ref="A3:N256"/>
  <tableColumns count="14">
    <tableColumn id="1" name="עדיפות" dataDxfId="13"/>
    <tableColumn id="2" name="מבצוע" dataDxfId="12"/>
    <tableColumn id="3" name="מודול" dataDxfId="11"/>
    <tableColumn id="4" name="#" dataDxfId="10"/>
    <tableColumn id="5" name="רכיב פיתוח" dataDxfId="9"/>
    <tableColumn id="6" name="תיאור רכיב" dataDxfId="8"/>
    <tableColumn id="7" name="מנהל פרויקט (222 ש&quot;ח)" dataDxfId="7"/>
    <tableColumn id="8" name="תכניתן בכיר (186 ש&quot;ח)" dataDxfId="6"/>
    <tableColumn id="9" name="מנתח מערכות בכיר (213 ש&quot;ח)" dataDxfId="5"/>
    <tableColumn id="10" name="מומחה מערכת תשתיות (228 ש&quot;ח)" dataDxfId="4"/>
    <tableColumn id="11" name="ראש צוות תוכנה (190 ש&quot;ח)" dataDxfId="3"/>
    <tableColumn id="12" name="סה&quot;כ עלות ללא מע&quot;מ" dataDxfId="2"/>
    <tableColumn id="14" name="מחיר לאחר הנחה ללא מע&quot;מ" dataDxfId="1" dataCellStyle="Comma">
      <calculatedColumnFormula>+Table3[[#This Row],[סה"כ עלות ללא מע"מ]]*(1-$M$2)</calculatedColumnFormula>
    </tableColumn>
    <tableColumn id="13" name="עקיבות למפרט הטכני" dataDxfId="0"/>
  </tableColumns>
  <tableStyleInfo name="TableStyleLight9"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rightToLeft="1" tabSelected="1" workbookViewId="0">
      <selection activeCell="B3" sqref="B3"/>
    </sheetView>
  </sheetViews>
  <sheetFormatPr defaultRowHeight="14.25" x14ac:dyDescent="0.2"/>
  <cols>
    <col min="1" max="1" width="15.375" bestFit="1" customWidth="1"/>
    <col min="2" max="2" width="8.25" bestFit="1" customWidth="1"/>
    <col min="3" max="4" width="8.875" bestFit="1" customWidth="1"/>
    <col min="5" max="5" width="11" bestFit="1" customWidth="1"/>
    <col min="6" max="6" width="9.375" customWidth="1"/>
    <col min="7" max="7" width="10.875" bestFit="1" customWidth="1"/>
  </cols>
  <sheetData>
    <row r="1" spans="1:7" ht="15" x14ac:dyDescent="0.25">
      <c r="A1" s="61" t="s">
        <v>336</v>
      </c>
      <c r="B1" s="61"/>
      <c r="C1" s="61"/>
      <c r="D1" s="61"/>
      <c r="E1" s="61"/>
      <c r="F1" s="61"/>
      <c r="G1" s="61"/>
    </row>
    <row r="2" spans="1:7" ht="2.25" customHeight="1" thickBot="1" x14ac:dyDescent="0.25"/>
    <row r="3" spans="1:7" ht="15.75" thickBot="1" x14ac:dyDescent="0.3">
      <c r="A3" s="17" t="s">
        <v>311</v>
      </c>
      <c r="B3" s="18" t="s">
        <v>88</v>
      </c>
      <c r="C3" s="19"/>
      <c r="D3" s="20"/>
      <c r="E3" s="28"/>
      <c r="F3" s="24"/>
      <c r="G3" s="25"/>
    </row>
    <row r="4" spans="1:7" s="44" customFormat="1" ht="60.75" thickBot="1" x14ac:dyDescent="0.3">
      <c r="A4" s="38" t="s">
        <v>310</v>
      </c>
      <c r="B4" s="39" t="s">
        <v>271</v>
      </c>
      <c r="C4" s="39" t="s">
        <v>87</v>
      </c>
      <c r="D4" s="40" t="s">
        <v>312</v>
      </c>
      <c r="E4" s="41" t="s">
        <v>310</v>
      </c>
      <c r="F4" s="42" t="s">
        <v>333</v>
      </c>
      <c r="G4" s="43" t="s">
        <v>87</v>
      </c>
    </row>
    <row r="5" spans="1:7" ht="15.75" thickBot="1" x14ac:dyDescent="0.3">
      <c r="A5" s="13" t="s">
        <v>10</v>
      </c>
      <c r="B5" s="14"/>
      <c r="C5" s="14">
        <v>570913</v>
      </c>
      <c r="D5" s="15">
        <v>570913</v>
      </c>
      <c r="E5" s="26" t="s">
        <v>10</v>
      </c>
      <c r="F5" s="12"/>
      <c r="G5" s="27">
        <f>+G6</f>
        <v>482851.33552392735</v>
      </c>
    </row>
    <row r="6" spans="1:7" ht="15" thickBot="1" x14ac:dyDescent="0.25">
      <c r="A6" s="23" t="s">
        <v>11</v>
      </c>
      <c r="B6" s="21"/>
      <c r="C6" s="21">
        <v>570913</v>
      </c>
      <c r="D6" s="22">
        <v>570913</v>
      </c>
      <c r="E6" s="23" t="s">
        <v>11</v>
      </c>
      <c r="F6" s="21"/>
      <c r="G6" s="45">
        <f>+GETPIVOTDATA("סה""כ עלות ללא מע""מ",$A$3,"עדיפות","בסיס","מבצוע","ARO +5","מודול","פורטל מפקדים")*(1-F18)</f>
        <v>482851.33552392735</v>
      </c>
    </row>
    <row r="7" spans="1:7" ht="15" x14ac:dyDescent="0.25">
      <c r="A7" s="13" t="s">
        <v>217</v>
      </c>
      <c r="B7" s="14">
        <v>532505</v>
      </c>
      <c r="C7" s="14">
        <v>2511356</v>
      </c>
      <c r="D7" s="15">
        <v>3043861</v>
      </c>
      <c r="E7" s="26" t="s">
        <v>217</v>
      </c>
      <c r="F7" s="12">
        <v>532505</v>
      </c>
      <c r="G7" s="27">
        <f>SUM(G8:G13)</f>
        <v>2123986.6644760729</v>
      </c>
    </row>
    <row r="8" spans="1:7" x14ac:dyDescent="0.2">
      <c r="A8" s="16" t="s">
        <v>293</v>
      </c>
      <c r="B8" s="14">
        <v>111525</v>
      </c>
      <c r="C8" s="14"/>
      <c r="D8" s="15">
        <v>111525</v>
      </c>
      <c r="E8" s="16" t="s">
        <v>293</v>
      </c>
      <c r="F8" s="14">
        <v>111525</v>
      </c>
      <c r="G8" s="46"/>
    </row>
    <row r="9" spans="1:7" x14ac:dyDescent="0.2">
      <c r="A9" s="16" t="s">
        <v>219</v>
      </c>
      <c r="B9" s="14">
        <v>123680</v>
      </c>
      <c r="C9" s="14">
        <v>1529905</v>
      </c>
      <c r="D9" s="15">
        <v>1653585</v>
      </c>
      <c r="E9" s="16" t="s">
        <v>219</v>
      </c>
      <c r="F9" s="14">
        <v>123680</v>
      </c>
      <c r="G9" s="46">
        <f>GETPIVOTDATA("סה""כ עלות ללא מע""מ",$A$3,"עדיפות","בסיס","מבצוע","ARO + 7","מודול","אתר חיילים")*(1-$F$18)</f>
        <v>1293921.6176102734</v>
      </c>
    </row>
    <row r="10" spans="1:7" x14ac:dyDescent="0.2">
      <c r="A10" s="16" t="s">
        <v>309</v>
      </c>
      <c r="B10" s="14"/>
      <c r="C10" s="14">
        <v>600000</v>
      </c>
      <c r="D10" s="15">
        <v>600000</v>
      </c>
      <c r="E10" s="16" t="s">
        <v>309</v>
      </c>
      <c r="F10" s="14"/>
      <c r="G10" s="46">
        <f>+GETPIVOTDATA("סה""כ עלות ללא מע""מ",$A$3,"עדיפות","בסיס","מבצוע","ARO + 7","מודול","ענן")*(1-F18)</f>
        <v>507451.75064214057</v>
      </c>
    </row>
    <row r="11" spans="1:7" x14ac:dyDescent="0.2">
      <c r="A11" s="16" t="s">
        <v>261</v>
      </c>
      <c r="B11" s="14">
        <v>31950</v>
      </c>
      <c r="C11" s="14">
        <v>50840</v>
      </c>
      <c r="D11" s="15">
        <v>82790</v>
      </c>
      <c r="E11" s="16" t="s">
        <v>261</v>
      </c>
      <c r="F11" s="14">
        <v>31950</v>
      </c>
      <c r="G11" s="46">
        <f>+GETPIVOTDATA("סה""כ עלות ללא מע""מ",$A$3,"עדיפות","בסיס","מבצוע","ARO + 7","מודול","שלד")*(1-F18)</f>
        <v>42998.078337744046</v>
      </c>
    </row>
    <row r="12" spans="1:7" x14ac:dyDescent="0.2">
      <c r="A12" s="16" t="s">
        <v>329</v>
      </c>
      <c r="B12" s="14">
        <v>265350</v>
      </c>
      <c r="C12" s="14"/>
      <c r="D12" s="15">
        <v>265350</v>
      </c>
      <c r="E12" s="16" t="s">
        <v>329</v>
      </c>
      <c r="F12" s="14">
        <v>265350</v>
      </c>
      <c r="G12" s="46"/>
    </row>
    <row r="13" spans="1:7" x14ac:dyDescent="0.2">
      <c r="A13" s="16" t="s">
        <v>11</v>
      </c>
      <c r="B13" s="14"/>
      <c r="C13" s="14">
        <v>330611</v>
      </c>
      <c r="D13" s="15">
        <v>330611</v>
      </c>
      <c r="E13" s="16" t="s">
        <v>11</v>
      </c>
      <c r="F13" s="14"/>
      <c r="G13" s="46">
        <f>+GETPIVOTDATA("סה""כ עלות ללא מע""מ",$A$3,"עדיפות","בסיס","מבצוע","ARO + 7","מודול","פורטל מפקדים")*(1-F18)</f>
        <v>279615.21788591455</v>
      </c>
    </row>
    <row r="14" spans="1:7" ht="15" x14ac:dyDescent="0.25">
      <c r="A14" s="13" t="s">
        <v>218</v>
      </c>
      <c r="B14" s="14">
        <v>128890</v>
      </c>
      <c r="C14" s="14"/>
      <c r="D14" s="15">
        <v>128890</v>
      </c>
      <c r="E14" s="26" t="s">
        <v>218</v>
      </c>
      <c r="F14" s="12">
        <v>128890</v>
      </c>
      <c r="G14" s="27"/>
    </row>
    <row r="15" spans="1:7" ht="15" thickBot="1" x14ac:dyDescent="0.25">
      <c r="A15" s="16" t="s">
        <v>11</v>
      </c>
      <c r="B15" s="14">
        <v>128890</v>
      </c>
      <c r="C15" s="14"/>
      <c r="D15" s="15">
        <v>128890</v>
      </c>
      <c r="E15" s="16" t="s">
        <v>11</v>
      </c>
      <c r="F15" s="14">
        <v>128890</v>
      </c>
      <c r="G15" s="46"/>
    </row>
    <row r="16" spans="1:7" ht="15.75" thickBot="1" x14ac:dyDescent="0.3">
      <c r="A16" s="30" t="s">
        <v>312</v>
      </c>
      <c r="B16" s="29">
        <v>661395</v>
      </c>
      <c r="C16" s="29">
        <v>3082269</v>
      </c>
      <c r="D16" s="22">
        <v>3743664</v>
      </c>
      <c r="E16" s="31" t="s">
        <v>312</v>
      </c>
      <c r="F16" s="32">
        <v>661395</v>
      </c>
      <c r="G16" s="33">
        <f>+G7+G5</f>
        <v>2606838</v>
      </c>
    </row>
    <row r="17" spans="4:7" ht="6" customHeight="1" thickBot="1" x14ac:dyDescent="0.25"/>
    <row r="18" spans="4:7" ht="15" thickBot="1" x14ac:dyDescent="0.25">
      <c r="D18" s="58" t="s">
        <v>335</v>
      </c>
      <c r="E18" s="59"/>
      <c r="F18" s="56">
        <f>1-G18/GETPIVOTDATA("סה""כ עלות ללא מע""מ",$A$3,"עדיפות","בסיס")</f>
        <v>0.15424708226309902</v>
      </c>
      <c r="G18" s="57">
        <v>2606838</v>
      </c>
    </row>
    <row r="19" spans="4:7" hidden="1" x14ac:dyDescent="0.2">
      <c r="D19" s="60" t="s">
        <v>332</v>
      </c>
      <c r="E19" s="60"/>
      <c r="F19" s="34">
        <f>1-G19/GETPIVOTDATA("סה""כ עלות ללא מע""מ",$A$3,"עדיפות","אופציונלי")</f>
        <v>0.16862086952577504</v>
      </c>
      <c r="G19" s="36">
        <v>549870</v>
      </c>
    </row>
  </sheetData>
  <mergeCells count="3">
    <mergeCell ref="D18:E18"/>
    <mergeCell ref="D19:E19"/>
    <mergeCell ref="A1:G1"/>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6"/>
  <sheetViews>
    <sheetView rightToLeft="1" topLeftCell="F1" zoomScale="70" zoomScaleNormal="70" workbookViewId="0">
      <selection activeCell="K11" sqref="K11"/>
    </sheetView>
  </sheetViews>
  <sheetFormatPr defaultRowHeight="14.25" x14ac:dyDescent="0.2"/>
  <cols>
    <col min="1" max="1" width="8.25" customWidth="1"/>
    <col min="2" max="2" width="9.75" customWidth="1"/>
    <col min="3" max="3" width="12.125" customWidth="1"/>
    <col min="5" max="5" width="20.375" customWidth="1"/>
    <col min="6" max="6" width="65.625" customWidth="1"/>
    <col min="7" max="7" width="12.5" customWidth="1"/>
    <col min="8" max="8" width="11.125" customWidth="1"/>
    <col min="9" max="9" width="12.5" customWidth="1"/>
    <col min="10" max="10" width="12" customWidth="1"/>
    <col min="11" max="11" width="10.75" customWidth="1"/>
    <col min="12" max="12" width="11.75" customWidth="1"/>
    <col min="13" max="13" width="11.375" style="47" customWidth="1"/>
  </cols>
  <sheetData>
    <row r="1" spans="1:14" s="44" customFormat="1" ht="28.5" x14ac:dyDescent="0.2">
      <c r="M1" s="50" t="s">
        <v>331</v>
      </c>
    </row>
    <row r="2" spans="1:14" x14ac:dyDescent="0.2">
      <c r="E2" t="s">
        <v>9</v>
      </c>
      <c r="G2">
        <v>222</v>
      </c>
      <c r="H2">
        <v>186</v>
      </c>
      <c r="I2">
        <v>213</v>
      </c>
      <c r="J2">
        <v>228</v>
      </c>
      <c r="K2">
        <v>190</v>
      </c>
      <c r="M2" s="35">
        <f>+סיכום!F18</f>
        <v>0.15424708226309902</v>
      </c>
    </row>
    <row r="3" spans="1:14" s="37" customFormat="1" ht="60" x14ac:dyDescent="0.25">
      <c r="A3" s="51" t="s">
        <v>88</v>
      </c>
      <c r="B3" s="52" t="s">
        <v>89</v>
      </c>
      <c r="C3" s="52" t="s">
        <v>90</v>
      </c>
      <c r="D3" s="52" t="s">
        <v>0</v>
      </c>
      <c r="E3" s="52" t="s">
        <v>1</v>
      </c>
      <c r="F3" s="52" t="s">
        <v>2</v>
      </c>
      <c r="G3" s="52" t="s">
        <v>3</v>
      </c>
      <c r="H3" s="52" t="s">
        <v>4</v>
      </c>
      <c r="I3" s="52" t="s">
        <v>5</v>
      </c>
      <c r="J3" s="52" t="s">
        <v>6</v>
      </c>
      <c r="K3" s="52" t="s">
        <v>7</v>
      </c>
      <c r="L3" s="53" t="s">
        <v>8</v>
      </c>
      <c r="M3" s="54" t="s">
        <v>334</v>
      </c>
      <c r="N3" s="55" t="s">
        <v>313</v>
      </c>
    </row>
    <row r="4" spans="1:14" ht="28.5" x14ac:dyDescent="0.2">
      <c r="A4" s="2" t="s">
        <v>87</v>
      </c>
      <c r="B4" s="3" t="s">
        <v>10</v>
      </c>
      <c r="C4" s="3" t="s">
        <v>11</v>
      </c>
      <c r="D4" s="3">
        <v>1</v>
      </c>
      <c r="E4" s="3" t="s">
        <v>12</v>
      </c>
      <c r="F4" s="6" t="s">
        <v>86</v>
      </c>
      <c r="G4" s="3">
        <v>47</v>
      </c>
      <c r="H4" s="3">
        <v>30</v>
      </c>
      <c r="I4" s="3">
        <v>45</v>
      </c>
      <c r="J4" s="3">
        <v>23</v>
      </c>
      <c r="K4" s="3">
        <v>57</v>
      </c>
      <c r="L4" s="4">
        <v>41673</v>
      </c>
      <c r="M4" s="48">
        <f>+Table3[[#This Row],[סה"כ עלות ללא מע"מ]]*(1-$M$2)</f>
        <v>35245.061340849876</v>
      </c>
      <c r="N4" s="1">
        <v>2</v>
      </c>
    </row>
    <row r="5" spans="1:14" x14ac:dyDescent="0.2">
      <c r="A5" s="2" t="s">
        <v>87</v>
      </c>
      <c r="B5" s="3" t="s">
        <v>10</v>
      </c>
      <c r="C5" s="3" t="s">
        <v>11</v>
      </c>
      <c r="D5" s="3">
        <v>2</v>
      </c>
      <c r="E5" s="3" t="s">
        <v>13</v>
      </c>
      <c r="F5" s="6" t="s">
        <v>14</v>
      </c>
      <c r="G5" s="3">
        <v>0</v>
      </c>
      <c r="H5" s="3">
        <v>0</v>
      </c>
      <c r="I5" s="3">
        <v>0</v>
      </c>
      <c r="J5" s="3">
        <v>0</v>
      </c>
      <c r="K5" s="3">
        <v>0</v>
      </c>
      <c r="L5" s="4">
        <v>0</v>
      </c>
      <c r="M5" s="48">
        <f>+Table3[[#This Row],[סה"כ עלות ללא מע"מ]]*(1-$M$2)</f>
        <v>0</v>
      </c>
      <c r="N5" s="1">
        <v>35</v>
      </c>
    </row>
    <row r="6" spans="1:14" x14ac:dyDescent="0.2">
      <c r="A6" s="2" t="s">
        <v>87</v>
      </c>
      <c r="B6" s="3" t="s">
        <v>10</v>
      </c>
      <c r="C6" s="3" t="s">
        <v>11</v>
      </c>
      <c r="D6" s="3">
        <v>3</v>
      </c>
      <c r="E6" s="3" t="s">
        <v>15</v>
      </c>
      <c r="F6" s="6" t="s">
        <v>16</v>
      </c>
      <c r="G6" s="3">
        <v>30</v>
      </c>
      <c r="H6" s="3">
        <v>10</v>
      </c>
      <c r="I6" s="3">
        <v>15</v>
      </c>
      <c r="J6" s="3">
        <v>8</v>
      </c>
      <c r="K6" s="3">
        <v>19</v>
      </c>
      <c r="L6" s="4">
        <v>17149</v>
      </c>
      <c r="M6" s="48">
        <f>+Table3[[#This Row],[סה"כ עלות ללא מע"מ]]*(1-$M$2)</f>
        <v>14503.816786270116</v>
      </c>
      <c r="N6" s="1">
        <v>2</v>
      </c>
    </row>
    <row r="7" spans="1:14" ht="114" x14ac:dyDescent="0.2">
      <c r="A7" s="2" t="s">
        <v>87</v>
      </c>
      <c r="B7" s="3" t="s">
        <v>10</v>
      </c>
      <c r="C7" s="3" t="s">
        <v>11</v>
      </c>
      <c r="D7" s="3">
        <v>4</v>
      </c>
      <c r="E7" s="3" t="s">
        <v>17</v>
      </c>
      <c r="F7" s="6" t="s">
        <v>91</v>
      </c>
      <c r="G7" s="3">
        <v>19</v>
      </c>
      <c r="H7" s="3">
        <v>10</v>
      </c>
      <c r="I7" s="3">
        <v>15</v>
      </c>
      <c r="J7" s="3">
        <v>8</v>
      </c>
      <c r="K7" s="3">
        <v>19</v>
      </c>
      <c r="L7" s="4">
        <v>14707</v>
      </c>
      <c r="M7" s="48">
        <f>+Table3[[#This Row],[סה"כ עלות ללא מע"מ]]*(1-$M$2)</f>
        <v>12438.488161156603</v>
      </c>
      <c r="N7" s="1">
        <v>1</v>
      </c>
    </row>
    <row r="8" spans="1:14" ht="57" x14ac:dyDescent="0.2">
      <c r="A8" s="2" t="s">
        <v>87</v>
      </c>
      <c r="B8" s="3" t="s">
        <v>10</v>
      </c>
      <c r="C8" s="3" t="s">
        <v>11</v>
      </c>
      <c r="D8" s="3">
        <v>5</v>
      </c>
      <c r="E8" s="3" t="s">
        <v>18</v>
      </c>
      <c r="F8" s="6" t="s">
        <v>92</v>
      </c>
      <c r="G8" s="3">
        <v>0</v>
      </c>
      <c r="H8" s="3">
        <v>0</v>
      </c>
      <c r="I8" s="3">
        <v>0</v>
      </c>
      <c r="J8" s="3">
        <v>0</v>
      </c>
      <c r="K8" s="3">
        <v>0</v>
      </c>
      <c r="L8" s="4">
        <v>0</v>
      </c>
      <c r="M8" s="48">
        <f>+Table3[[#This Row],[סה"כ עלות ללא מע"מ]]*(1-$M$2)</f>
        <v>0</v>
      </c>
      <c r="N8" s="1"/>
    </row>
    <row r="9" spans="1:14" ht="28.5" x14ac:dyDescent="0.2">
      <c r="A9" s="2" t="s">
        <v>87</v>
      </c>
      <c r="B9" s="3" t="s">
        <v>10</v>
      </c>
      <c r="C9" s="3" t="s">
        <v>11</v>
      </c>
      <c r="D9" s="3">
        <v>6</v>
      </c>
      <c r="E9" s="3" t="s">
        <v>19</v>
      </c>
      <c r="F9" s="6" t="s">
        <v>20</v>
      </c>
      <c r="G9" s="3">
        <v>0</v>
      </c>
      <c r="H9" s="3">
        <v>0</v>
      </c>
      <c r="I9" s="3">
        <v>0</v>
      </c>
      <c r="J9" s="3">
        <v>0</v>
      </c>
      <c r="K9" s="3">
        <v>0</v>
      </c>
      <c r="L9" s="4">
        <v>0</v>
      </c>
      <c r="M9" s="48">
        <f>+Table3[[#This Row],[סה"כ עלות ללא מע"מ]]*(1-$M$2)</f>
        <v>0</v>
      </c>
      <c r="N9" s="1">
        <v>2</v>
      </c>
    </row>
    <row r="10" spans="1:14" ht="28.5" x14ac:dyDescent="0.2">
      <c r="A10" s="2" t="s">
        <v>87</v>
      </c>
      <c r="B10" s="3" t="s">
        <v>10</v>
      </c>
      <c r="C10" s="3" t="s">
        <v>11</v>
      </c>
      <c r="D10" s="3">
        <v>7</v>
      </c>
      <c r="E10" s="3" t="s">
        <v>21</v>
      </c>
      <c r="F10" s="6" t="s">
        <v>95</v>
      </c>
      <c r="G10" s="3">
        <v>0</v>
      </c>
      <c r="H10" s="3">
        <v>0</v>
      </c>
      <c r="I10" s="3">
        <v>0</v>
      </c>
      <c r="J10" s="3">
        <v>0</v>
      </c>
      <c r="K10" s="3">
        <v>0</v>
      </c>
      <c r="L10" s="4">
        <v>0</v>
      </c>
      <c r="M10" s="48">
        <f>+Table3[[#This Row],[סה"כ עלות ללא מע"מ]]*(1-$M$2)</f>
        <v>0</v>
      </c>
      <c r="N10" s="1">
        <v>2</v>
      </c>
    </row>
    <row r="11" spans="1:14" ht="71.25" x14ac:dyDescent="0.2">
      <c r="A11" s="2" t="s">
        <v>87</v>
      </c>
      <c r="B11" s="3" t="s">
        <v>10</v>
      </c>
      <c r="C11" s="3" t="s">
        <v>11</v>
      </c>
      <c r="D11" s="3">
        <v>8</v>
      </c>
      <c r="E11" s="3" t="s">
        <v>22</v>
      </c>
      <c r="F11" s="6" t="s">
        <v>93</v>
      </c>
      <c r="G11" s="3">
        <v>38</v>
      </c>
      <c r="H11" s="3">
        <v>20</v>
      </c>
      <c r="I11" s="3">
        <v>30</v>
      </c>
      <c r="J11" s="3">
        <v>15</v>
      </c>
      <c r="K11" s="3">
        <v>38</v>
      </c>
      <c r="L11" s="4">
        <v>29186</v>
      </c>
      <c r="M11" s="48">
        <f>+Table3[[#This Row],[סה"כ עלות ללא מע"מ]]*(1-$M$2)</f>
        <v>24684.144657069191</v>
      </c>
      <c r="N11" s="1">
        <v>3</v>
      </c>
    </row>
    <row r="12" spans="1:14" ht="270.75" x14ac:dyDescent="0.2">
      <c r="A12" s="2" t="s">
        <v>87</v>
      </c>
      <c r="B12" s="3" t="s">
        <v>10</v>
      </c>
      <c r="C12" s="3" t="s">
        <v>11</v>
      </c>
      <c r="D12" s="3">
        <v>9</v>
      </c>
      <c r="E12" s="3" t="s">
        <v>22</v>
      </c>
      <c r="F12" s="6" t="s">
        <v>94</v>
      </c>
      <c r="G12" s="3">
        <v>227</v>
      </c>
      <c r="H12" s="3">
        <v>120</v>
      </c>
      <c r="I12" s="3">
        <v>180</v>
      </c>
      <c r="J12" s="3">
        <v>90</v>
      </c>
      <c r="K12" s="3">
        <v>230</v>
      </c>
      <c r="L12" s="4">
        <v>175274</v>
      </c>
      <c r="M12" s="48">
        <f>+Table3[[#This Row],[סה"כ עלות ללא מע"מ]]*(1-$M$2)</f>
        <v>148238.49690341757</v>
      </c>
      <c r="N12" s="1">
        <v>3</v>
      </c>
    </row>
    <row r="13" spans="1:14" x14ac:dyDescent="0.2">
      <c r="A13" s="2" t="s">
        <v>87</v>
      </c>
      <c r="B13" s="3" t="s">
        <v>10</v>
      </c>
      <c r="C13" s="3" t="s">
        <v>11</v>
      </c>
      <c r="D13" s="3">
        <v>10</v>
      </c>
      <c r="E13" s="3" t="s">
        <v>23</v>
      </c>
      <c r="F13" s="6" t="s">
        <v>24</v>
      </c>
      <c r="G13" s="3">
        <v>38</v>
      </c>
      <c r="H13" s="3">
        <v>20</v>
      </c>
      <c r="I13" s="3">
        <v>30</v>
      </c>
      <c r="J13" s="3">
        <v>15</v>
      </c>
      <c r="K13" s="3">
        <v>38</v>
      </c>
      <c r="L13" s="4">
        <v>29186</v>
      </c>
      <c r="M13" s="48">
        <f>+Table3[[#This Row],[סה"כ עלות ללא מע"מ]]*(1-$M$2)</f>
        <v>24684.144657069191</v>
      </c>
      <c r="N13" s="1">
        <v>3</v>
      </c>
    </row>
    <row r="14" spans="1:14" x14ac:dyDescent="0.2">
      <c r="A14" s="2" t="s">
        <v>87</v>
      </c>
      <c r="B14" s="3" t="s">
        <v>10</v>
      </c>
      <c r="C14" s="3" t="s">
        <v>11</v>
      </c>
      <c r="D14" s="3">
        <v>10</v>
      </c>
      <c r="E14" s="3"/>
      <c r="F14" s="6" t="s">
        <v>25</v>
      </c>
      <c r="G14" s="3"/>
      <c r="H14" s="3"/>
      <c r="I14" s="3"/>
      <c r="J14" s="3"/>
      <c r="K14" s="3"/>
      <c r="L14" s="4"/>
      <c r="M14" s="48">
        <f>+Table3[[#This Row],[סה"כ עלות ללא מע"מ]]*(1-$M$2)</f>
        <v>0</v>
      </c>
      <c r="N14" s="1">
        <v>3</v>
      </c>
    </row>
    <row r="15" spans="1:14" ht="28.5" x14ac:dyDescent="0.2">
      <c r="A15" s="2" t="s">
        <v>87</v>
      </c>
      <c r="B15" s="3" t="s">
        <v>10</v>
      </c>
      <c r="C15" s="3" t="s">
        <v>11</v>
      </c>
      <c r="D15" s="3">
        <v>11</v>
      </c>
      <c r="E15" s="3" t="s">
        <v>26</v>
      </c>
      <c r="F15" s="6" t="s">
        <v>27</v>
      </c>
      <c r="G15" s="3">
        <v>19</v>
      </c>
      <c r="H15" s="3">
        <v>10</v>
      </c>
      <c r="I15" s="3">
        <v>15</v>
      </c>
      <c r="J15" s="3">
        <v>8</v>
      </c>
      <c r="K15" s="3">
        <v>19</v>
      </c>
      <c r="L15" s="4">
        <v>14707</v>
      </c>
      <c r="M15" s="48">
        <f>+Table3[[#This Row],[סה"כ עלות ללא מע"מ]]*(1-$M$2)</f>
        <v>12438.488161156603</v>
      </c>
      <c r="N15" s="1" t="s">
        <v>314</v>
      </c>
    </row>
    <row r="16" spans="1:14" ht="28.5" x14ac:dyDescent="0.2">
      <c r="A16" s="2" t="s">
        <v>87</v>
      </c>
      <c r="B16" s="3" t="s">
        <v>10</v>
      </c>
      <c r="C16" s="3" t="s">
        <v>11</v>
      </c>
      <c r="D16" s="3">
        <v>12</v>
      </c>
      <c r="E16" s="3" t="s">
        <v>28</v>
      </c>
      <c r="F16" s="6" t="s">
        <v>29</v>
      </c>
      <c r="G16" s="3">
        <v>19</v>
      </c>
      <c r="H16" s="3">
        <v>10</v>
      </c>
      <c r="I16" s="3">
        <v>15</v>
      </c>
      <c r="J16" s="3">
        <v>8</v>
      </c>
      <c r="K16" s="3">
        <v>19</v>
      </c>
      <c r="L16" s="4">
        <v>14707</v>
      </c>
      <c r="M16" s="48">
        <f>+Table3[[#This Row],[סה"כ עלות ללא מע"מ]]*(1-$M$2)</f>
        <v>12438.488161156603</v>
      </c>
      <c r="N16" s="1" t="s">
        <v>315</v>
      </c>
    </row>
    <row r="17" spans="1:14" x14ac:dyDescent="0.2">
      <c r="A17" s="2" t="s">
        <v>87</v>
      </c>
      <c r="B17" s="3" t="s">
        <v>10</v>
      </c>
      <c r="C17" s="3" t="s">
        <v>11</v>
      </c>
      <c r="D17" s="3">
        <v>13</v>
      </c>
      <c r="E17" s="3" t="s">
        <v>30</v>
      </c>
      <c r="F17" s="6" t="s">
        <v>29</v>
      </c>
      <c r="G17" s="3">
        <v>19</v>
      </c>
      <c r="H17" s="3">
        <v>10</v>
      </c>
      <c r="I17" s="3">
        <v>15</v>
      </c>
      <c r="J17" s="3">
        <v>8</v>
      </c>
      <c r="K17" s="3">
        <v>19</v>
      </c>
      <c r="L17" s="4">
        <v>14707</v>
      </c>
      <c r="M17" s="48">
        <f>+Table3[[#This Row],[סה"כ עלות ללא מע"מ]]*(1-$M$2)</f>
        <v>12438.488161156603</v>
      </c>
      <c r="N17" s="1" t="s">
        <v>316</v>
      </c>
    </row>
    <row r="18" spans="1:14" x14ac:dyDescent="0.2">
      <c r="A18" s="2" t="s">
        <v>87</v>
      </c>
      <c r="B18" s="3" t="s">
        <v>10</v>
      </c>
      <c r="C18" s="3" t="s">
        <v>11</v>
      </c>
      <c r="D18" s="3">
        <v>14</v>
      </c>
      <c r="E18" s="3" t="s">
        <v>31</v>
      </c>
      <c r="F18" s="6" t="s">
        <v>32</v>
      </c>
      <c r="G18" s="3">
        <v>0</v>
      </c>
      <c r="H18" s="3">
        <v>0</v>
      </c>
      <c r="I18" s="3">
        <v>0</v>
      </c>
      <c r="J18" s="3">
        <v>0</v>
      </c>
      <c r="K18" s="3">
        <v>0</v>
      </c>
      <c r="L18" s="4">
        <v>0</v>
      </c>
      <c r="M18" s="48">
        <f>+Table3[[#This Row],[סה"כ עלות ללא מע"מ]]*(1-$M$2)</f>
        <v>0</v>
      </c>
      <c r="N18" s="1" t="s">
        <v>317</v>
      </c>
    </row>
    <row r="19" spans="1:14" x14ac:dyDescent="0.2">
      <c r="A19" s="2" t="s">
        <v>87</v>
      </c>
      <c r="B19" s="3" t="s">
        <v>10</v>
      </c>
      <c r="C19" s="3" t="s">
        <v>11</v>
      </c>
      <c r="D19" s="3">
        <v>15</v>
      </c>
      <c r="E19" s="3" t="s">
        <v>33</v>
      </c>
      <c r="F19" s="6" t="s">
        <v>34</v>
      </c>
      <c r="G19" s="3">
        <v>38</v>
      </c>
      <c r="H19" s="3">
        <v>20</v>
      </c>
      <c r="I19" s="3">
        <v>30</v>
      </c>
      <c r="J19" s="3">
        <v>15</v>
      </c>
      <c r="K19" s="3">
        <v>38</v>
      </c>
      <c r="L19" s="4">
        <v>29186</v>
      </c>
      <c r="M19" s="48">
        <f>+Table3[[#This Row],[סה"כ עלות ללא מע"מ]]*(1-$M$2)</f>
        <v>24684.144657069191</v>
      </c>
      <c r="N19" s="1" t="s">
        <v>318</v>
      </c>
    </row>
    <row r="20" spans="1:14" x14ac:dyDescent="0.2">
      <c r="A20" s="2" t="s">
        <v>87</v>
      </c>
      <c r="B20" s="3" t="s">
        <v>10</v>
      </c>
      <c r="C20" s="3" t="s">
        <v>11</v>
      </c>
      <c r="D20" s="3">
        <v>15</v>
      </c>
      <c r="E20" s="3" t="s">
        <v>33</v>
      </c>
      <c r="F20" s="6" t="s">
        <v>35</v>
      </c>
      <c r="G20" s="3"/>
      <c r="H20" s="3"/>
      <c r="I20" s="3"/>
      <c r="J20" s="3"/>
      <c r="K20" s="3"/>
      <c r="L20" s="4"/>
      <c r="M20" s="48">
        <f>+Table3[[#This Row],[סה"כ עלות ללא מע"מ]]*(1-$M$2)</f>
        <v>0</v>
      </c>
      <c r="N20" s="1" t="s">
        <v>318</v>
      </c>
    </row>
    <row r="21" spans="1:14" x14ac:dyDescent="0.2">
      <c r="A21" s="2" t="s">
        <v>87</v>
      </c>
      <c r="B21" s="3" t="s">
        <v>10</v>
      </c>
      <c r="C21" s="3" t="s">
        <v>11</v>
      </c>
      <c r="D21" s="3">
        <v>16</v>
      </c>
      <c r="E21" s="3" t="s">
        <v>36</v>
      </c>
      <c r="F21" s="6" t="s">
        <v>32</v>
      </c>
      <c r="G21" s="3">
        <v>0</v>
      </c>
      <c r="H21" s="3">
        <v>0</v>
      </c>
      <c r="I21" s="3">
        <v>0</v>
      </c>
      <c r="J21" s="3">
        <v>0</v>
      </c>
      <c r="K21" s="3">
        <v>0</v>
      </c>
      <c r="L21" s="4">
        <v>0</v>
      </c>
      <c r="M21" s="48">
        <f>+Table3[[#This Row],[סה"כ עלות ללא מע"מ]]*(1-$M$2)</f>
        <v>0</v>
      </c>
      <c r="N21" s="1" t="s">
        <v>319</v>
      </c>
    </row>
    <row r="22" spans="1:14" ht="28.5" x14ac:dyDescent="0.2">
      <c r="A22" s="2" t="s">
        <v>87</v>
      </c>
      <c r="B22" s="3" t="s">
        <v>10</v>
      </c>
      <c r="C22" s="3" t="s">
        <v>11</v>
      </c>
      <c r="D22" s="3">
        <v>20</v>
      </c>
      <c r="E22" s="3" t="s">
        <v>37</v>
      </c>
      <c r="F22" s="6" t="s">
        <v>38</v>
      </c>
      <c r="G22" s="3">
        <v>0</v>
      </c>
      <c r="H22" s="3">
        <v>0</v>
      </c>
      <c r="I22" s="3">
        <v>0</v>
      </c>
      <c r="J22" s="3">
        <v>0</v>
      </c>
      <c r="K22" s="3">
        <v>0</v>
      </c>
      <c r="L22" s="4">
        <v>0</v>
      </c>
      <c r="M22" s="48">
        <f>+Table3[[#This Row],[סה"כ עלות ללא מע"מ]]*(1-$M$2)</f>
        <v>0</v>
      </c>
      <c r="N22" s="1">
        <v>9</v>
      </c>
    </row>
    <row r="23" spans="1:14" x14ac:dyDescent="0.2">
      <c r="A23" s="2" t="s">
        <v>87</v>
      </c>
      <c r="B23" s="3" t="s">
        <v>10</v>
      </c>
      <c r="C23" s="3" t="s">
        <v>11</v>
      </c>
      <c r="D23" s="3">
        <v>21</v>
      </c>
      <c r="E23" s="3" t="s">
        <v>37</v>
      </c>
      <c r="F23" s="6" t="s">
        <v>39</v>
      </c>
      <c r="G23" s="3"/>
      <c r="H23" s="3"/>
      <c r="I23" s="3"/>
      <c r="J23" s="3"/>
      <c r="K23" s="3"/>
      <c r="L23" s="4"/>
      <c r="M23" s="48">
        <f>+Table3[[#This Row],[סה"כ עלות ללא מע"מ]]*(1-$M$2)</f>
        <v>0</v>
      </c>
      <c r="N23" s="1">
        <v>10</v>
      </c>
    </row>
    <row r="24" spans="1:14" ht="42.75" x14ac:dyDescent="0.2">
      <c r="A24" s="2" t="s">
        <v>87</v>
      </c>
      <c r="B24" s="3" t="s">
        <v>10</v>
      </c>
      <c r="C24" s="3" t="s">
        <v>11</v>
      </c>
      <c r="D24" s="3">
        <v>21</v>
      </c>
      <c r="E24" s="3" t="s">
        <v>40</v>
      </c>
      <c r="F24" s="6" t="s">
        <v>41</v>
      </c>
      <c r="G24" s="3">
        <v>57</v>
      </c>
      <c r="H24" s="3">
        <v>30</v>
      </c>
      <c r="I24" s="3">
        <v>45</v>
      </c>
      <c r="J24" s="3">
        <v>23</v>
      </c>
      <c r="K24" s="3">
        <v>57</v>
      </c>
      <c r="L24" s="4">
        <v>43893</v>
      </c>
      <c r="M24" s="48">
        <f>+Table3[[#This Row],[סה"כ עלות ללא מע"מ]]*(1-$M$2)</f>
        <v>37122.632818225793</v>
      </c>
      <c r="N24" s="1">
        <v>10</v>
      </c>
    </row>
    <row r="25" spans="1:14" x14ac:dyDescent="0.2">
      <c r="A25" s="2" t="s">
        <v>87</v>
      </c>
      <c r="B25" s="3" t="s">
        <v>10</v>
      </c>
      <c r="C25" s="3" t="s">
        <v>11</v>
      </c>
      <c r="D25" s="3">
        <v>22</v>
      </c>
      <c r="E25" s="3" t="s">
        <v>42</v>
      </c>
      <c r="F25" s="6" t="s">
        <v>43</v>
      </c>
      <c r="G25" s="3">
        <v>0</v>
      </c>
      <c r="H25" s="3">
        <v>0</v>
      </c>
      <c r="I25" s="3">
        <v>0</v>
      </c>
      <c r="J25" s="3">
        <v>0</v>
      </c>
      <c r="K25" s="3">
        <v>0</v>
      </c>
      <c r="L25" s="4">
        <v>0</v>
      </c>
      <c r="M25" s="48">
        <f>+Table3[[#This Row],[סה"כ עלות ללא מע"מ]]*(1-$M$2)</f>
        <v>0</v>
      </c>
      <c r="N25" s="1">
        <v>11</v>
      </c>
    </row>
    <row r="26" spans="1:14" ht="28.5" x14ac:dyDescent="0.2">
      <c r="A26" s="2" t="s">
        <v>87</v>
      </c>
      <c r="B26" s="3" t="s">
        <v>10</v>
      </c>
      <c r="C26" s="3" t="s">
        <v>11</v>
      </c>
      <c r="D26" s="3">
        <v>22</v>
      </c>
      <c r="E26" s="3" t="s">
        <v>42</v>
      </c>
      <c r="F26" s="6" t="s">
        <v>44</v>
      </c>
      <c r="G26" s="3"/>
      <c r="H26" s="3"/>
      <c r="I26" s="3"/>
      <c r="J26" s="3"/>
      <c r="K26" s="3"/>
      <c r="L26" s="4"/>
      <c r="M26" s="48">
        <f>+Table3[[#This Row],[סה"כ עלות ללא מע"מ]]*(1-$M$2)</f>
        <v>0</v>
      </c>
      <c r="N26" s="1">
        <v>11</v>
      </c>
    </row>
    <row r="27" spans="1:14" ht="42.75" x14ac:dyDescent="0.2">
      <c r="A27" s="2" t="s">
        <v>87</v>
      </c>
      <c r="B27" s="3" t="s">
        <v>10</v>
      </c>
      <c r="C27" s="3" t="s">
        <v>11</v>
      </c>
      <c r="D27" s="3">
        <v>22</v>
      </c>
      <c r="E27" s="3" t="s">
        <v>42</v>
      </c>
      <c r="F27" s="6" t="s">
        <v>324</v>
      </c>
      <c r="G27" s="3"/>
      <c r="H27" s="3"/>
      <c r="I27" s="3"/>
      <c r="J27" s="3"/>
      <c r="K27" s="3"/>
      <c r="L27" s="4"/>
      <c r="M27" s="48">
        <f>+Table3[[#This Row],[סה"כ עלות ללא מע"מ]]*(1-$M$2)</f>
        <v>0</v>
      </c>
      <c r="N27" s="1">
        <v>11</v>
      </c>
    </row>
    <row r="28" spans="1:14" x14ac:dyDescent="0.2">
      <c r="A28" s="2" t="s">
        <v>87</v>
      </c>
      <c r="B28" s="3" t="s">
        <v>10</v>
      </c>
      <c r="C28" s="3" t="s">
        <v>11</v>
      </c>
      <c r="D28" s="3">
        <v>23</v>
      </c>
      <c r="E28" s="3" t="s">
        <v>45</v>
      </c>
      <c r="F28" s="6" t="s">
        <v>46</v>
      </c>
      <c r="G28" s="3">
        <v>0</v>
      </c>
      <c r="H28" s="3">
        <v>0</v>
      </c>
      <c r="I28" s="3">
        <v>0</v>
      </c>
      <c r="J28" s="3">
        <v>0</v>
      </c>
      <c r="K28" s="3">
        <v>0</v>
      </c>
      <c r="L28" s="4">
        <v>0</v>
      </c>
      <c r="M28" s="48">
        <f>+Table3[[#This Row],[סה"כ עלות ללא מע"מ]]*(1-$M$2)</f>
        <v>0</v>
      </c>
      <c r="N28" s="1">
        <v>12</v>
      </c>
    </row>
    <row r="29" spans="1:14" x14ac:dyDescent="0.2">
      <c r="A29" s="2" t="s">
        <v>87</v>
      </c>
      <c r="B29" s="3" t="s">
        <v>10</v>
      </c>
      <c r="C29" s="3" t="s">
        <v>11</v>
      </c>
      <c r="D29" s="3">
        <v>24</v>
      </c>
      <c r="E29" s="3" t="s">
        <v>47</v>
      </c>
      <c r="F29" s="6" t="s">
        <v>46</v>
      </c>
      <c r="G29" s="3">
        <v>0</v>
      </c>
      <c r="H29" s="3">
        <v>0</v>
      </c>
      <c r="I29" s="3">
        <v>0</v>
      </c>
      <c r="J29" s="3">
        <v>0</v>
      </c>
      <c r="K29" s="3">
        <v>0</v>
      </c>
      <c r="L29" s="4">
        <v>0</v>
      </c>
      <c r="M29" s="48">
        <f>+Table3[[#This Row],[סה"כ עלות ללא מע"מ]]*(1-$M$2)</f>
        <v>0</v>
      </c>
      <c r="N29" s="1">
        <v>13</v>
      </c>
    </row>
    <row r="30" spans="1:14" x14ac:dyDescent="0.2">
      <c r="A30" s="2" t="s">
        <v>87</v>
      </c>
      <c r="B30" s="3" t="s">
        <v>10</v>
      </c>
      <c r="C30" s="3" t="s">
        <v>11</v>
      </c>
      <c r="D30" s="3">
        <v>25</v>
      </c>
      <c r="E30" s="3" t="s">
        <v>48</v>
      </c>
      <c r="F30" s="6" t="s">
        <v>46</v>
      </c>
      <c r="G30" s="3">
        <v>0</v>
      </c>
      <c r="H30" s="3">
        <v>0</v>
      </c>
      <c r="I30" s="3">
        <v>0</v>
      </c>
      <c r="J30" s="3">
        <v>0</v>
      </c>
      <c r="K30" s="3">
        <v>0</v>
      </c>
      <c r="L30" s="4">
        <v>0</v>
      </c>
      <c r="M30" s="48">
        <f>+Table3[[#This Row],[סה"כ עלות ללא מע"מ]]*(1-$M$2)</f>
        <v>0</v>
      </c>
      <c r="N30" s="1">
        <v>14</v>
      </c>
    </row>
    <row r="31" spans="1:14" x14ac:dyDescent="0.2">
      <c r="A31" s="2" t="s">
        <v>87</v>
      </c>
      <c r="B31" s="3" t="s">
        <v>10</v>
      </c>
      <c r="C31" s="3" t="s">
        <v>11</v>
      </c>
      <c r="D31" s="3">
        <v>26</v>
      </c>
      <c r="E31" s="3" t="s">
        <v>49</v>
      </c>
      <c r="F31" s="6" t="s">
        <v>46</v>
      </c>
      <c r="G31" s="3">
        <v>0</v>
      </c>
      <c r="H31" s="3">
        <v>0</v>
      </c>
      <c r="I31" s="3">
        <v>0</v>
      </c>
      <c r="J31" s="3">
        <v>0</v>
      </c>
      <c r="K31" s="3">
        <v>0</v>
      </c>
      <c r="L31" s="4">
        <v>0</v>
      </c>
      <c r="M31" s="48">
        <f>+Table3[[#This Row],[סה"כ עלות ללא מע"מ]]*(1-$M$2)</f>
        <v>0</v>
      </c>
      <c r="N31" s="1">
        <v>15</v>
      </c>
    </row>
    <row r="32" spans="1:14" ht="28.5" x14ac:dyDescent="0.2">
      <c r="A32" s="2" t="s">
        <v>87</v>
      </c>
      <c r="B32" s="3" t="s">
        <v>10</v>
      </c>
      <c r="C32" s="3" t="s">
        <v>11</v>
      </c>
      <c r="D32" s="3">
        <v>27</v>
      </c>
      <c r="E32" s="3" t="s">
        <v>50</v>
      </c>
      <c r="F32" s="6" t="s">
        <v>46</v>
      </c>
      <c r="G32" s="3">
        <v>0</v>
      </c>
      <c r="H32" s="3"/>
      <c r="I32" s="3">
        <v>0</v>
      </c>
      <c r="J32" s="3">
        <v>0</v>
      </c>
      <c r="K32" s="3">
        <v>0</v>
      </c>
      <c r="L32" s="4">
        <v>0</v>
      </c>
      <c r="M32" s="48">
        <f>+Table3[[#This Row],[סה"כ עלות ללא מע"מ]]*(1-$M$2)</f>
        <v>0</v>
      </c>
      <c r="N32" s="1">
        <v>16</v>
      </c>
    </row>
    <row r="33" spans="1:14" x14ac:dyDescent="0.2">
      <c r="A33" s="2" t="s">
        <v>87</v>
      </c>
      <c r="B33" s="3" t="s">
        <v>10</v>
      </c>
      <c r="C33" s="3" t="s">
        <v>11</v>
      </c>
      <c r="D33" s="3">
        <v>28</v>
      </c>
      <c r="E33" s="3" t="s">
        <v>51</v>
      </c>
      <c r="F33" s="6" t="s">
        <v>46</v>
      </c>
      <c r="G33" s="3">
        <v>0</v>
      </c>
      <c r="H33" s="3"/>
      <c r="I33" s="3">
        <v>0</v>
      </c>
      <c r="J33" s="3">
        <v>0</v>
      </c>
      <c r="K33" s="3">
        <v>0</v>
      </c>
      <c r="L33" s="4">
        <v>0</v>
      </c>
      <c r="M33" s="48">
        <f>+Table3[[#This Row],[סה"כ עלות ללא מע"מ]]*(1-$M$2)</f>
        <v>0</v>
      </c>
      <c r="N33" s="1">
        <v>17</v>
      </c>
    </row>
    <row r="34" spans="1:14" x14ac:dyDescent="0.2">
      <c r="A34" s="2" t="s">
        <v>87</v>
      </c>
      <c r="B34" s="3" t="s">
        <v>10</v>
      </c>
      <c r="C34" s="3" t="s">
        <v>11</v>
      </c>
      <c r="D34" s="3">
        <v>29</v>
      </c>
      <c r="E34" s="3" t="s">
        <v>52</v>
      </c>
      <c r="F34" s="6" t="s">
        <v>46</v>
      </c>
      <c r="G34" s="3">
        <v>0</v>
      </c>
      <c r="H34" s="3"/>
      <c r="I34" s="3">
        <v>0</v>
      </c>
      <c r="J34" s="3">
        <v>0</v>
      </c>
      <c r="K34" s="3">
        <v>0</v>
      </c>
      <c r="L34" s="4">
        <v>0</v>
      </c>
      <c r="M34" s="48">
        <f>+Table3[[#This Row],[סה"כ עלות ללא מע"מ]]*(1-$M$2)</f>
        <v>0</v>
      </c>
      <c r="N34" s="1">
        <v>18</v>
      </c>
    </row>
    <row r="35" spans="1:14" ht="28.5" x14ac:dyDescent="0.2">
      <c r="A35" s="2" t="s">
        <v>87</v>
      </c>
      <c r="B35" s="3" t="s">
        <v>10</v>
      </c>
      <c r="C35" s="3" t="s">
        <v>11</v>
      </c>
      <c r="D35" s="3">
        <v>30</v>
      </c>
      <c r="E35" s="3" t="s">
        <v>53</v>
      </c>
      <c r="F35" s="6" t="s">
        <v>46</v>
      </c>
      <c r="G35" s="3">
        <v>0</v>
      </c>
      <c r="H35" s="3"/>
      <c r="I35" s="3">
        <v>0</v>
      </c>
      <c r="J35" s="3">
        <v>0</v>
      </c>
      <c r="K35" s="3">
        <v>0</v>
      </c>
      <c r="L35" s="4">
        <v>0</v>
      </c>
      <c r="M35" s="48">
        <f>+Table3[[#This Row],[סה"כ עלות ללא מע"מ]]*(1-$M$2)</f>
        <v>0</v>
      </c>
      <c r="N35" s="1">
        <v>19</v>
      </c>
    </row>
    <row r="36" spans="1:14" x14ac:dyDescent="0.2">
      <c r="A36" s="2" t="s">
        <v>87</v>
      </c>
      <c r="B36" s="3" t="s">
        <v>10</v>
      </c>
      <c r="C36" s="3" t="s">
        <v>11</v>
      </c>
      <c r="D36" s="3">
        <v>31</v>
      </c>
      <c r="E36" s="3" t="s">
        <v>54</v>
      </c>
      <c r="F36" s="6" t="s">
        <v>46</v>
      </c>
      <c r="G36" s="3">
        <v>0</v>
      </c>
      <c r="H36" s="3">
        <v>0</v>
      </c>
      <c r="I36" s="3">
        <v>0</v>
      </c>
      <c r="J36" s="3">
        <v>0</v>
      </c>
      <c r="K36" s="3">
        <v>0</v>
      </c>
      <c r="L36" s="4">
        <v>0</v>
      </c>
      <c r="M36" s="48">
        <f>+Table3[[#This Row],[סה"כ עלות ללא מע"מ]]*(1-$M$2)</f>
        <v>0</v>
      </c>
      <c r="N36" s="1"/>
    </row>
    <row r="37" spans="1:14" x14ac:dyDescent="0.2">
      <c r="A37" s="2" t="s">
        <v>87</v>
      </c>
      <c r="B37" s="3" t="s">
        <v>10</v>
      </c>
      <c r="C37" s="3" t="s">
        <v>11</v>
      </c>
      <c r="D37" s="3">
        <v>32</v>
      </c>
      <c r="E37" s="3" t="s">
        <v>55</v>
      </c>
      <c r="F37" s="6" t="s">
        <v>46</v>
      </c>
      <c r="G37" s="3">
        <v>0</v>
      </c>
      <c r="H37" s="3">
        <v>0</v>
      </c>
      <c r="I37" s="3">
        <v>0</v>
      </c>
      <c r="J37" s="3">
        <v>0</v>
      </c>
      <c r="K37" s="3">
        <v>0</v>
      </c>
      <c r="L37" s="4">
        <v>0</v>
      </c>
      <c r="M37" s="48">
        <f>+Table3[[#This Row],[סה"כ עלות ללא מע"מ]]*(1-$M$2)</f>
        <v>0</v>
      </c>
      <c r="N37" s="1"/>
    </row>
    <row r="38" spans="1:14" x14ac:dyDescent="0.2">
      <c r="A38" s="2" t="s">
        <v>87</v>
      </c>
      <c r="B38" s="3" t="s">
        <v>10</v>
      </c>
      <c r="C38" s="3" t="s">
        <v>11</v>
      </c>
      <c r="D38" s="3">
        <v>33</v>
      </c>
      <c r="E38" s="3" t="s">
        <v>56</v>
      </c>
      <c r="F38" s="6" t="s">
        <v>46</v>
      </c>
      <c r="G38" s="3">
        <v>0</v>
      </c>
      <c r="H38" s="3">
        <v>0</v>
      </c>
      <c r="I38" s="3">
        <v>0</v>
      </c>
      <c r="J38" s="3">
        <v>0</v>
      </c>
      <c r="K38" s="3">
        <v>0</v>
      </c>
      <c r="L38" s="4">
        <v>0</v>
      </c>
      <c r="M38" s="48">
        <f>+Table3[[#This Row],[סה"כ עלות ללא מע"מ]]*(1-$M$2)</f>
        <v>0</v>
      </c>
      <c r="N38" s="1">
        <v>23</v>
      </c>
    </row>
    <row r="39" spans="1:14" x14ac:dyDescent="0.2">
      <c r="A39" s="2" t="s">
        <v>87</v>
      </c>
      <c r="B39" s="3" t="s">
        <v>10</v>
      </c>
      <c r="C39" s="3" t="s">
        <v>11</v>
      </c>
      <c r="D39" s="3">
        <v>34</v>
      </c>
      <c r="E39" s="3" t="s">
        <v>57</v>
      </c>
      <c r="F39" s="6" t="s">
        <v>46</v>
      </c>
      <c r="G39" s="3">
        <v>0</v>
      </c>
      <c r="H39" s="3">
        <v>0</v>
      </c>
      <c r="I39" s="3">
        <v>0</v>
      </c>
      <c r="J39" s="3">
        <v>0</v>
      </c>
      <c r="K39" s="3">
        <v>0</v>
      </c>
      <c r="L39" s="4">
        <v>0</v>
      </c>
      <c r="M39" s="48">
        <f>+Table3[[#This Row],[סה"כ עלות ללא מע"מ]]*(1-$M$2)</f>
        <v>0</v>
      </c>
      <c r="N39" s="1">
        <v>24</v>
      </c>
    </row>
    <row r="40" spans="1:14" x14ac:dyDescent="0.2">
      <c r="A40" s="2" t="s">
        <v>87</v>
      </c>
      <c r="B40" s="3" t="s">
        <v>10</v>
      </c>
      <c r="C40" s="3" t="s">
        <v>11</v>
      </c>
      <c r="D40" s="3">
        <v>35</v>
      </c>
      <c r="E40" s="3" t="s">
        <v>58</v>
      </c>
      <c r="F40" s="6" t="s">
        <v>46</v>
      </c>
      <c r="G40" s="3">
        <v>0</v>
      </c>
      <c r="H40" s="3">
        <v>0</v>
      </c>
      <c r="I40" s="3">
        <v>0</v>
      </c>
      <c r="J40" s="3">
        <v>0</v>
      </c>
      <c r="K40" s="3">
        <v>0</v>
      </c>
      <c r="L40" s="4">
        <v>0</v>
      </c>
      <c r="M40" s="48">
        <f>+Table3[[#This Row],[סה"כ עלות ללא מע"מ]]*(1-$M$2)</f>
        <v>0</v>
      </c>
      <c r="N40" s="1">
        <v>25</v>
      </c>
    </row>
    <row r="41" spans="1:14" x14ac:dyDescent="0.2">
      <c r="A41" s="2" t="s">
        <v>87</v>
      </c>
      <c r="B41" s="3" t="s">
        <v>10</v>
      </c>
      <c r="C41" s="3" t="s">
        <v>11</v>
      </c>
      <c r="D41" s="3">
        <v>36</v>
      </c>
      <c r="E41" s="3" t="s">
        <v>59</v>
      </c>
      <c r="F41" s="6" t="s">
        <v>46</v>
      </c>
      <c r="G41" s="3">
        <v>0</v>
      </c>
      <c r="H41" s="3">
        <v>0</v>
      </c>
      <c r="I41" s="3">
        <v>0</v>
      </c>
      <c r="J41" s="3">
        <v>0</v>
      </c>
      <c r="K41" s="3">
        <v>0</v>
      </c>
      <c r="L41" s="4">
        <v>0</v>
      </c>
      <c r="M41" s="48">
        <f>+Table3[[#This Row],[סה"כ עלות ללא מע"מ]]*(1-$M$2)</f>
        <v>0</v>
      </c>
      <c r="N41" s="1">
        <v>26</v>
      </c>
    </row>
    <row r="42" spans="1:14" x14ac:dyDescent="0.2">
      <c r="A42" s="2" t="s">
        <v>87</v>
      </c>
      <c r="B42" s="3" t="s">
        <v>10</v>
      </c>
      <c r="C42" s="3" t="s">
        <v>11</v>
      </c>
      <c r="D42" s="3">
        <v>37</v>
      </c>
      <c r="E42" s="3" t="s">
        <v>60</v>
      </c>
      <c r="F42" s="6" t="s">
        <v>46</v>
      </c>
      <c r="G42" s="3">
        <v>0</v>
      </c>
      <c r="H42" s="3">
        <v>0</v>
      </c>
      <c r="I42" s="3">
        <v>0</v>
      </c>
      <c r="J42" s="3">
        <v>0</v>
      </c>
      <c r="K42" s="3">
        <v>0</v>
      </c>
      <c r="L42" s="4">
        <v>0</v>
      </c>
      <c r="M42" s="48">
        <f>+Table3[[#This Row],[סה"כ עלות ללא מע"מ]]*(1-$M$2)</f>
        <v>0</v>
      </c>
      <c r="N42" s="1">
        <v>27</v>
      </c>
    </row>
    <row r="43" spans="1:14" x14ac:dyDescent="0.2">
      <c r="A43" s="2" t="s">
        <v>87</v>
      </c>
      <c r="B43" s="3" t="s">
        <v>10</v>
      </c>
      <c r="C43" s="3" t="s">
        <v>11</v>
      </c>
      <c r="D43" s="3">
        <v>38</v>
      </c>
      <c r="E43" s="3" t="s">
        <v>61</v>
      </c>
      <c r="F43" s="6" t="s">
        <v>46</v>
      </c>
      <c r="G43" s="3">
        <v>0</v>
      </c>
      <c r="H43" s="3">
        <v>0</v>
      </c>
      <c r="I43" s="3">
        <v>0</v>
      </c>
      <c r="J43" s="3">
        <v>0</v>
      </c>
      <c r="K43" s="3">
        <v>0</v>
      </c>
      <c r="L43" s="4">
        <v>0</v>
      </c>
      <c r="M43" s="48">
        <f>+Table3[[#This Row],[סה"כ עלות ללא מע"מ]]*(1-$M$2)</f>
        <v>0</v>
      </c>
      <c r="N43" s="1">
        <v>28</v>
      </c>
    </row>
    <row r="44" spans="1:14" x14ac:dyDescent="0.2">
      <c r="A44" s="2" t="s">
        <v>87</v>
      </c>
      <c r="B44" s="3" t="s">
        <v>10</v>
      </c>
      <c r="C44" s="3" t="s">
        <v>11</v>
      </c>
      <c r="D44" s="3">
        <v>39</v>
      </c>
      <c r="E44" s="3" t="s">
        <v>62</v>
      </c>
      <c r="F44" s="6" t="s">
        <v>46</v>
      </c>
      <c r="G44" s="3">
        <v>0</v>
      </c>
      <c r="H44" s="3">
        <v>0</v>
      </c>
      <c r="I44" s="3">
        <v>0</v>
      </c>
      <c r="J44" s="3">
        <v>0</v>
      </c>
      <c r="K44" s="3">
        <v>0</v>
      </c>
      <c r="L44" s="4">
        <v>0</v>
      </c>
      <c r="M44" s="48">
        <f>+Table3[[#This Row],[סה"כ עלות ללא מע"מ]]*(1-$M$2)</f>
        <v>0</v>
      </c>
      <c r="N44" s="1"/>
    </row>
    <row r="45" spans="1:14" x14ac:dyDescent="0.2">
      <c r="A45" s="2" t="s">
        <v>87</v>
      </c>
      <c r="B45" s="3" t="s">
        <v>10</v>
      </c>
      <c r="C45" s="3" t="s">
        <v>11</v>
      </c>
      <c r="D45" s="3">
        <v>40</v>
      </c>
      <c r="E45" s="3" t="s">
        <v>63</v>
      </c>
      <c r="F45" s="6" t="s">
        <v>46</v>
      </c>
      <c r="G45" s="3">
        <v>0</v>
      </c>
      <c r="H45" s="3">
        <v>0</v>
      </c>
      <c r="I45" s="3">
        <v>0</v>
      </c>
      <c r="J45" s="3">
        <v>0</v>
      </c>
      <c r="K45" s="3">
        <v>0</v>
      </c>
      <c r="L45" s="4">
        <v>0</v>
      </c>
      <c r="M45" s="48">
        <f>+Table3[[#This Row],[סה"כ עלות ללא מע"מ]]*(1-$M$2)</f>
        <v>0</v>
      </c>
      <c r="N45" s="1">
        <v>32</v>
      </c>
    </row>
    <row r="46" spans="1:14" x14ac:dyDescent="0.2">
      <c r="A46" s="2" t="s">
        <v>87</v>
      </c>
      <c r="B46" s="3" t="s">
        <v>10</v>
      </c>
      <c r="C46" s="3" t="s">
        <v>11</v>
      </c>
      <c r="D46" s="3">
        <v>41</v>
      </c>
      <c r="E46" s="3" t="s">
        <v>64</v>
      </c>
      <c r="F46" s="6" t="s">
        <v>46</v>
      </c>
      <c r="G46" s="3">
        <v>0</v>
      </c>
      <c r="H46" s="3">
        <v>0</v>
      </c>
      <c r="I46" s="3">
        <v>0</v>
      </c>
      <c r="J46" s="3">
        <v>0</v>
      </c>
      <c r="K46" s="3">
        <v>0</v>
      </c>
      <c r="L46" s="4">
        <v>0</v>
      </c>
      <c r="M46" s="48">
        <f>+Table3[[#This Row],[סה"כ עלות ללא מע"מ]]*(1-$M$2)</f>
        <v>0</v>
      </c>
      <c r="N46" s="1">
        <v>33</v>
      </c>
    </row>
    <row r="47" spans="1:14" x14ac:dyDescent="0.2">
      <c r="A47" s="2" t="s">
        <v>87</v>
      </c>
      <c r="B47" s="3" t="s">
        <v>10</v>
      </c>
      <c r="C47" s="3" t="s">
        <v>11</v>
      </c>
      <c r="D47" s="3">
        <v>42</v>
      </c>
      <c r="E47" s="3" t="s">
        <v>65</v>
      </c>
      <c r="F47" s="6" t="s">
        <v>66</v>
      </c>
      <c r="G47" s="3">
        <v>95</v>
      </c>
      <c r="H47" s="3">
        <v>50</v>
      </c>
      <c r="I47" s="3">
        <v>75</v>
      </c>
      <c r="J47" s="3">
        <v>38</v>
      </c>
      <c r="K47" s="3">
        <v>96</v>
      </c>
      <c r="L47" s="4">
        <v>73269</v>
      </c>
      <c r="M47" s="48">
        <f>+Table3[[#This Row],[סה"כ עלות ללא מע"מ]]*(1-$M$2)</f>
        <v>61967.470529664999</v>
      </c>
      <c r="N47" s="1">
        <v>102</v>
      </c>
    </row>
    <row r="48" spans="1:14" x14ac:dyDescent="0.2">
      <c r="A48" s="2" t="s">
        <v>87</v>
      </c>
      <c r="B48" s="3" t="s">
        <v>10</v>
      </c>
      <c r="C48" s="3" t="s">
        <v>11</v>
      </c>
      <c r="D48" s="3">
        <v>42</v>
      </c>
      <c r="E48" s="3" t="s">
        <v>65</v>
      </c>
      <c r="F48" s="6" t="s">
        <v>67</v>
      </c>
      <c r="G48" s="3"/>
      <c r="H48" s="3"/>
      <c r="I48" s="3"/>
      <c r="J48" s="3"/>
      <c r="K48" s="3"/>
      <c r="L48" s="4"/>
      <c r="M48" s="48">
        <f>+Table3[[#This Row],[סה"כ עלות ללא מע"מ]]*(1-$M$2)</f>
        <v>0</v>
      </c>
      <c r="N48" s="1">
        <v>102</v>
      </c>
    </row>
    <row r="49" spans="1:14" ht="42.75" x14ac:dyDescent="0.2">
      <c r="A49" s="2" t="s">
        <v>87</v>
      </c>
      <c r="B49" s="3" t="s">
        <v>10</v>
      </c>
      <c r="C49" s="3" t="s">
        <v>11</v>
      </c>
      <c r="D49" s="3">
        <v>42</v>
      </c>
      <c r="E49" s="3" t="s">
        <v>65</v>
      </c>
      <c r="F49" s="6" t="s">
        <v>68</v>
      </c>
      <c r="G49" s="3"/>
      <c r="H49" s="3"/>
      <c r="I49" s="3"/>
      <c r="J49" s="3"/>
      <c r="K49" s="3"/>
      <c r="L49" s="4"/>
      <c r="M49" s="48">
        <f>+Table3[[#This Row],[סה"כ עלות ללא מע"מ]]*(1-$M$2)</f>
        <v>0</v>
      </c>
      <c r="N49" s="1">
        <v>102</v>
      </c>
    </row>
    <row r="50" spans="1:14" x14ac:dyDescent="0.2">
      <c r="A50" s="2" t="s">
        <v>87</v>
      </c>
      <c r="B50" s="3" t="s">
        <v>10</v>
      </c>
      <c r="C50" s="3" t="s">
        <v>11</v>
      </c>
      <c r="D50" s="3">
        <v>42</v>
      </c>
      <c r="E50" s="3" t="s">
        <v>65</v>
      </c>
      <c r="F50" s="6" t="s">
        <v>69</v>
      </c>
      <c r="G50" s="3"/>
      <c r="H50" s="3"/>
      <c r="I50" s="3"/>
      <c r="J50" s="3"/>
      <c r="K50" s="3"/>
      <c r="L50" s="4"/>
      <c r="M50" s="48">
        <f>+Table3[[#This Row],[סה"כ עלות ללא מע"מ]]*(1-$M$2)</f>
        <v>0</v>
      </c>
      <c r="N50" s="1">
        <v>102</v>
      </c>
    </row>
    <row r="51" spans="1:14" ht="42.75" x14ac:dyDescent="0.2">
      <c r="A51" s="2" t="s">
        <v>87</v>
      </c>
      <c r="B51" s="3" t="s">
        <v>10</v>
      </c>
      <c r="C51" s="3" t="s">
        <v>11</v>
      </c>
      <c r="D51" s="3">
        <v>42</v>
      </c>
      <c r="E51" s="3" t="s">
        <v>65</v>
      </c>
      <c r="F51" s="6" t="s">
        <v>70</v>
      </c>
      <c r="G51" s="3"/>
      <c r="H51" s="3"/>
      <c r="I51" s="3"/>
      <c r="J51" s="3"/>
      <c r="K51" s="3"/>
      <c r="L51" s="4"/>
      <c r="M51" s="48">
        <f>+Table3[[#This Row],[סה"כ עלות ללא מע"מ]]*(1-$M$2)</f>
        <v>0</v>
      </c>
      <c r="N51" s="1">
        <v>102</v>
      </c>
    </row>
    <row r="52" spans="1:14" x14ac:dyDescent="0.2">
      <c r="A52" s="2" t="s">
        <v>87</v>
      </c>
      <c r="B52" s="3" t="s">
        <v>10</v>
      </c>
      <c r="C52" s="3" t="s">
        <v>11</v>
      </c>
      <c r="D52" s="3">
        <v>42</v>
      </c>
      <c r="E52" s="3" t="s">
        <v>65</v>
      </c>
      <c r="F52" s="6" t="s">
        <v>71</v>
      </c>
      <c r="G52" s="3"/>
      <c r="H52" s="3"/>
      <c r="I52" s="3"/>
      <c r="J52" s="3"/>
      <c r="K52" s="3"/>
      <c r="L52" s="4"/>
      <c r="M52" s="48">
        <f>+Table3[[#This Row],[סה"כ עלות ללא מע"מ]]*(1-$M$2)</f>
        <v>0</v>
      </c>
      <c r="N52" s="1">
        <v>102</v>
      </c>
    </row>
    <row r="53" spans="1:14" x14ac:dyDescent="0.2">
      <c r="A53" s="2" t="s">
        <v>87</v>
      </c>
      <c r="B53" s="3" t="s">
        <v>10</v>
      </c>
      <c r="C53" s="3" t="s">
        <v>11</v>
      </c>
      <c r="D53" s="3">
        <v>42</v>
      </c>
      <c r="E53" s="3" t="s">
        <v>65</v>
      </c>
      <c r="F53" s="6" t="s">
        <v>72</v>
      </c>
      <c r="G53" s="3"/>
      <c r="H53" s="3"/>
      <c r="I53" s="3"/>
      <c r="J53" s="3"/>
      <c r="K53" s="3"/>
      <c r="L53" s="4"/>
      <c r="M53" s="48">
        <f>+Table3[[#This Row],[סה"כ עלות ללא מע"מ]]*(1-$M$2)</f>
        <v>0</v>
      </c>
      <c r="N53" s="1">
        <v>102</v>
      </c>
    </row>
    <row r="54" spans="1:14" ht="28.5" x14ac:dyDescent="0.2">
      <c r="A54" s="2" t="s">
        <v>87</v>
      </c>
      <c r="B54" s="3" t="s">
        <v>10</v>
      </c>
      <c r="C54" s="3" t="s">
        <v>11</v>
      </c>
      <c r="D54" s="3">
        <v>42</v>
      </c>
      <c r="E54" s="3" t="s">
        <v>65</v>
      </c>
      <c r="F54" s="6" t="s">
        <v>325</v>
      </c>
      <c r="G54" s="3"/>
      <c r="H54" s="3"/>
      <c r="I54" s="3"/>
      <c r="J54" s="3"/>
      <c r="K54" s="3"/>
      <c r="L54" s="4"/>
      <c r="M54" s="48">
        <f>+Table3[[#This Row],[סה"כ עלות ללא מע"מ]]*(1-$M$2)</f>
        <v>0</v>
      </c>
      <c r="N54" s="1">
        <v>102</v>
      </c>
    </row>
    <row r="55" spans="1:14" ht="28.5" x14ac:dyDescent="0.2">
      <c r="A55" s="2" t="s">
        <v>87</v>
      </c>
      <c r="B55" s="3" t="s">
        <v>10</v>
      </c>
      <c r="C55" s="3" t="s">
        <v>11</v>
      </c>
      <c r="D55" s="3">
        <v>42</v>
      </c>
      <c r="E55" s="3" t="s">
        <v>65</v>
      </c>
      <c r="F55" s="6" t="s">
        <v>73</v>
      </c>
      <c r="G55" s="3"/>
      <c r="H55" s="3"/>
      <c r="I55" s="3"/>
      <c r="J55" s="3"/>
      <c r="K55" s="3"/>
      <c r="L55" s="4"/>
      <c r="M55" s="48">
        <f>+Table3[[#This Row],[סה"כ עלות ללא מע"מ]]*(1-$M$2)</f>
        <v>0</v>
      </c>
      <c r="N55" s="1">
        <v>102</v>
      </c>
    </row>
    <row r="56" spans="1:14" ht="28.5" x14ac:dyDescent="0.2">
      <c r="A56" s="2" t="s">
        <v>87</v>
      </c>
      <c r="B56" s="3" t="s">
        <v>10</v>
      </c>
      <c r="C56" s="3" t="s">
        <v>11</v>
      </c>
      <c r="D56" s="3">
        <v>42</v>
      </c>
      <c r="E56" s="3" t="s">
        <v>65</v>
      </c>
      <c r="F56" s="6" t="s">
        <v>74</v>
      </c>
      <c r="G56" s="3"/>
      <c r="H56" s="3"/>
      <c r="I56" s="3"/>
      <c r="J56" s="3"/>
      <c r="K56" s="3"/>
      <c r="L56" s="4"/>
      <c r="M56" s="48">
        <f>+Table3[[#This Row],[סה"כ עלות ללא מע"מ]]*(1-$M$2)</f>
        <v>0</v>
      </c>
      <c r="N56" s="1">
        <v>102</v>
      </c>
    </row>
    <row r="57" spans="1:14" ht="28.5" x14ac:dyDescent="0.2">
      <c r="A57" s="2" t="s">
        <v>87</v>
      </c>
      <c r="B57" s="3" t="s">
        <v>10</v>
      </c>
      <c r="C57" s="3" t="s">
        <v>11</v>
      </c>
      <c r="D57" s="3">
        <v>43</v>
      </c>
      <c r="E57" s="3" t="s">
        <v>75</v>
      </c>
      <c r="F57" s="6" t="s">
        <v>76</v>
      </c>
      <c r="G57" s="3">
        <v>0</v>
      </c>
      <c r="H57" s="3">
        <v>0</v>
      </c>
      <c r="I57" s="3">
        <v>0</v>
      </c>
      <c r="J57" s="3">
        <v>0</v>
      </c>
      <c r="K57" s="3">
        <v>0</v>
      </c>
      <c r="L57" s="4">
        <v>0</v>
      </c>
      <c r="M57" s="48">
        <f>+Table3[[#This Row],[סה"כ עלות ללא מע"מ]]*(1-$M$2)</f>
        <v>0</v>
      </c>
      <c r="N57" s="1">
        <v>104</v>
      </c>
    </row>
    <row r="58" spans="1:14" x14ac:dyDescent="0.2">
      <c r="A58" s="2" t="s">
        <v>87</v>
      </c>
      <c r="B58" s="3" t="s">
        <v>10</v>
      </c>
      <c r="C58" s="3" t="s">
        <v>11</v>
      </c>
      <c r="D58" s="3">
        <v>44</v>
      </c>
      <c r="E58" s="3" t="s">
        <v>77</v>
      </c>
      <c r="F58" s="6"/>
      <c r="G58" s="3">
        <v>0</v>
      </c>
      <c r="H58" s="3">
        <v>0</v>
      </c>
      <c r="I58" s="3">
        <v>0</v>
      </c>
      <c r="J58" s="3">
        <v>0</v>
      </c>
      <c r="K58" s="3">
        <v>0</v>
      </c>
      <c r="L58" s="4">
        <v>0</v>
      </c>
      <c r="M58" s="48">
        <f>+Table3[[#This Row],[סה"כ עלות ללא מע"מ]]*(1-$M$2)</f>
        <v>0</v>
      </c>
      <c r="N58" s="1" t="s">
        <v>321</v>
      </c>
    </row>
    <row r="59" spans="1:14" x14ac:dyDescent="0.2">
      <c r="A59" s="2" t="s">
        <v>87</v>
      </c>
      <c r="B59" s="3" t="s">
        <v>10</v>
      </c>
      <c r="C59" s="3" t="s">
        <v>11</v>
      </c>
      <c r="D59" s="3">
        <v>46</v>
      </c>
      <c r="E59" s="3" t="s">
        <v>78</v>
      </c>
      <c r="F59" s="6" t="s">
        <v>79</v>
      </c>
      <c r="G59" s="3"/>
      <c r="H59" s="3"/>
      <c r="I59" s="3"/>
      <c r="J59" s="3"/>
      <c r="K59" s="3"/>
      <c r="L59" s="4"/>
      <c r="M59" s="48">
        <f>+Table3[[#This Row],[סה"כ עלות ללא מע"מ]]*(1-$M$2)</f>
        <v>0</v>
      </c>
      <c r="N59" s="1"/>
    </row>
    <row r="60" spans="1:14" x14ac:dyDescent="0.2">
      <c r="A60" s="2" t="s">
        <v>87</v>
      </c>
      <c r="B60" s="3" t="s">
        <v>10</v>
      </c>
      <c r="C60" s="3" t="s">
        <v>11</v>
      </c>
      <c r="D60" s="3">
        <v>47</v>
      </c>
      <c r="E60" s="3" t="s">
        <v>80</v>
      </c>
      <c r="F60" s="6" t="s">
        <v>81</v>
      </c>
      <c r="G60" s="3">
        <v>95</v>
      </c>
      <c r="H60" s="3">
        <v>50</v>
      </c>
      <c r="I60" s="3">
        <v>75</v>
      </c>
      <c r="J60" s="3">
        <v>38</v>
      </c>
      <c r="K60" s="3">
        <v>96</v>
      </c>
      <c r="L60" s="4">
        <v>73269</v>
      </c>
      <c r="M60" s="48">
        <f>+Table3[[#This Row],[סה"כ עלות ללא מע"מ]]*(1-$M$2)</f>
        <v>61967.470529664999</v>
      </c>
      <c r="N60" s="1">
        <v>3</v>
      </c>
    </row>
    <row r="61" spans="1:14" x14ac:dyDescent="0.2">
      <c r="A61" s="2" t="s">
        <v>87</v>
      </c>
      <c r="B61" s="3" t="s">
        <v>10</v>
      </c>
      <c r="C61" s="3" t="s">
        <v>11</v>
      </c>
      <c r="D61" s="3">
        <v>47</v>
      </c>
      <c r="E61" s="3" t="s">
        <v>80</v>
      </c>
      <c r="F61" s="6" t="s">
        <v>82</v>
      </c>
      <c r="G61" s="3"/>
      <c r="H61" s="3"/>
      <c r="I61" s="3"/>
      <c r="J61" s="3"/>
      <c r="K61" s="3"/>
      <c r="L61" s="4"/>
      <c r="M61" s="48">
        <f>+Table3[[#This Row],[סה"כ עלות ללא מע"מ]]*(1-$M$2)</f>
        <v>0</v>
      </c>
      <c r="N61" s="1">
        <v>3</v>
      </c>
    </row>
    <row r="62" spans="1:14" x14ac:dyDescent="0.2">
      <c r="A62" s="2" t="s">
        <v>87</v>
      </c>
      <c r="B62" s="3" t="s">
        <v>10</v>
      </c>
      <c r="C62" s="3" t="s">
        <v>11</v>
      </c>
      <c r="D62" s="3">
        <v>47</v>
      </c>
      <c r="E62" s="3" t="s">
        <v>80</v>
      </c>
      <c r="F62" s="6" t="s">
        <v>83</v>
      </c>
      <c r="G62" s="3"/>
      <c r="H62" s="3"/>
      <c r="I62" s="3"/>
      <c r="J62" s="3"/>
      <c r="K62" s="3"/>
      <c r="L62" s="4"/>
      <c r="M62" s="48">
        <f>+Table3[[#This Row],[סה"כ עלות ללא מע"מ]]*(1-$M$2)</f>
        <v>0</v>
      </c>
      <c r="N62" s="1">
        <v>3</v>
      </c>
    </row>
    <row r="63" spans="1:14" x14ac:dyDescent="0.2">
      <c r="A63" s="2" t="s">
        <v>87</v>
      </c>
      <c r="B63" s="3" t="s">
        <v>10</v>
      </c>
      <c r="C63" s="3" t="s">
        <v>11</v>
      </c>
      <c r="D63" s="3">
        <v>47</v>
      </c>
      <c r="E63" s="3" t="s">
        <v>80</v>
      </c>
      <c r="F63" s="6" t="s">
        <v>84</v>
      </c>
      <c r="G63" s="3"/>
      <c r="H63" s="3"/>
      <c r="I63" s="3"/>
      <c r="J63" s="3"/>
      <c r="K63" s="3"/>
      <c r="L63" s="4"/>
      <c r="M63" s="48">
        <f>+Table3[[#This Row],[סה"כ עלות ללא מע"מ]]*(1-$M$2)</f>
        <v>0</v>
      </c>
      <c r="N63" s="1">
        <v>3</v>
      </c>
    </row>
    <row r="64" spans="1:14" x14ac:dyDescent="0.2">
      <c r="A64" s="7" t="s">
        <v>87</v>
      </c>
      <c r="B64" s="8" t="s">
        <v>10</v>
      </c>
      <c r="C64" s="8" t="s">
        <v>11</v>
      </c>
      <c r="D64" s="8">
        <v>47</v>
      </c>
      <c r="E64" s="8" t="s">
        <v>80</v>
      </c>
      <c r="F64" s="9" t="s">
        <v>85</v>
      </c>
      <c r="G64" s="8"/>
      <c r="H64" s="8"/>
      <c r="I64" s="8"/>
      <c r="J64" s="8"/>
      <c r="K64" s="8"/>
      <c r="L64" s="10"/>
      <c r="M64" s="48">
        <f>+Table3[[#This Row],[סה"כ עלות ללא מע"מ]]*(1-$M$2)</f>
        <v>0</v>
      </c>
      <c r="N64" s="1">
        <v>3</v>
      </c>
    </row>
    <row r="65" spans="1:14" x14ac:dyDescent="0.2">
      <c r="A65" s="1" t="s">
        <v>87</v>
      </c>
      <c r="B65" s="1" t="s">
        <v>217</v>
      </c>
      <c r="C65" s="1" t="s">
        <v>219</v>
      </c>
      <c r="D65" s="1">
        <v>48</v>
      </c>
      <c r="E65" s="1" t="s">
        <v>96</v>
      </c>
      <c r="F65" s="5" t="s">
        <v>97</v>
      </c>
      <c r="G65" s="1">
        <v>15</v>
      </c>
      <c r="H65" s="1">
        <v>20</v>
      </c>
      <c r="I65" s="1">
        <v>30</v>
      </c>
      <c r="J65" s="1">
        <v>15</v>
      </c>
      <c r="K65" s="1">
        <v>38</v>
      </c>
      <c r="L65" s="1">
        <v>24080</v>
      </c>
      <c r="M65" s="49">
        <f>+Table3[[#This Row],[סה"כ עלות ללא מע"מ]]*(1-$M$2)</f>
        <v>20365.730259104577</v>
      </c>
      <c r="N65" s="1">
        <v>43</v>
      </c>
    </row>
    <row r="66" spans="1:14" x14ac:dyDescent="0.2">
      <c r="A66" s="1" t="s">
        <v>87</v>
      </c>
      <c r="B66" s="1" t="s">
        <v>217</v>
      </c>
      <c r="C66" s="1" t="s">
        <v>219</v>
      </c>
      <c r="D66" s="1">
        <v>49</v>
      </c>
      <c r="E66" s="1" t="s">
        <v>98</v>
      </c>
      <c r="F66" s="5" t="s">
        <v>99</v>
      </c>
      <c r="G66" s="1">
        <v>0</v>
      </c>
      <c r="H66" s="1"/>
      <c r="I66" s="1">
        <v>0</v>
      </c>
      <c r="J66" s="1">
        <v>0</v>
      </c>
      <c r="K66" s="1">
        <v>0</v>
      </c>
      <c r="L66" s="1">
        <v>0</v>
      </c>
      <c r="M66" s="49">
        <f>+Table3[[#This Row],[סה"כ עלות ללא מע"מ]]*(1-$M$2)</f>
        <v>0</v>
      </c>
      <c r="N66" s="1">
        <v>104</v>
      </c>
    </row>
    <row r="67" spans="1:14" ht="57" customHeight="1" x14ac:dyDescent="0.2">
      <c r="A67" s="1" t="s">
        <v>87</v>
      </c>
      <c r="B67" s="1" t="s">
        <v>217</v>
      </c>
      <c r="C67" s="1" t="s">
        <v>219</v>
      </c>
      <c r="D67" s="1">
        <v>50</v>
      </c>
      <c r="E67" s="1" t="s">
        <v>100</v>
      </c>
      <c r="F67" s="5" t="s">
        <v>101</v>
      </c>
      <c r="G67" s="1">
        <v>65</v>
      </c>
      <c r="H67" s="1">
        <v>30</v>
      </c>
      <c r="I67" s="1">
        <v>45</v>
      </c>
      <c r="J67" s="1">
        <v>23</v>
      </c>
      <c r="K67" s="1">
        <v>57</v>
      </c>
      <c r="L67" s="1">
        <v>45669</v>
      </c>
      <c r="M67" s="49">
        <f>+Table3[[#This Row],[סה"כ עלות ללא מע"מ]]*(1-$M$2)</f>
        <v>38624.690000126531</v>
      </c>
      <c r="N67" s="1">
        <v>43</v>
      </c>
    </row>
    <row r="68" spans="1:14" ht="28.5" x14ac:dyDescent="0.2">
      <c r="A68" s="1" t="s">
        <v>87</v>
      </c>
      <c r="B68" s="1" t="s">
        <v>217</v>
      </c>
      <c r="C68" s="1" t="s">
        <v>219</v>
      </c>
      <c r="D68" s="1">
        <v>51</v>
      </c>
      <c r="E68" s="1" t="s">
        <v>102</v>
      </c>
      <c r="F68" s="5" t="s">
        <v>103</v>
      </c>
      <c r="G68" s="1">
        <v>65</v>
      </c>
      <c r="H68" s="1">
        <v>30</v>
      </c>
      <c r="I68" s="1">
        <v>45</v>
      </c>
      <c r="J68" s="1">
        <v>23</v>
      </c>
      <c r="K68" s="1">
        <v>57</v>
      </c>
      <c r="L68" s="1">
        <v>45669</v>
      </c>
      <c r="M68" s="49">
        <f>+Table3[[#This Row],[סה"כ עלות ללא מע"מ]]*(1-$M$2)</f>
        <v>38624.690000126531</v>
      </c>
      <c r="N68" s="1">
        <v>38</v>
      </c>
    </row>
    <row r="69" spans="1:14" ht="42.75" x14ac:dyDescent="0.2">
      <c r="A69" s="1" t="s">
        <v>87</v>
      </c>
      <c r="B69" s="1" t="s">
        <v>217</v>
      </c>
      <c r="C69" s="1" t="s">
        <v>219</v>
      </c>
      <c r="D69" s="1">
        <v>51</v>
      </c>
      <c r="E69" s="1"/>
      <c r="F69" s="5" t="s">
        <v>104</v>
      </c>
      <c r="G69" s="1"/>
      <c r="H69" s="1"/>
      <c r="I69" s="1"/>
      <c r="J69" s="1"/>
      <c r="K69" s="1"/>
      <c r="L69" s="1"/>
      <c r="M69" s="49">
        <f>+Table3[[#This Row],[סה"כ עלות ללא מע"מ]]*(1-$M$2)</f>
        <v>0</v>
      </c>
      <c r="N69" s="1">
        <v>38</v>
      </c>
    </row>
    <row r="70" spans="1:14" x14ac:dyDescent="0.2">
      <c r="A70" s="1" t="s">
        <v>87</v>
      </c>
      <c r="B70" s="1" t="s">
        <v>217</v>
      </c>
      <c r="C70" s="1" t="s">
        <v>219</v>
      </c>
      <c r="D70" s="1">
        <v>51</v>
      </c>
      <c r="E70" s="1"/>
      <c r="F70" s="5" t="s">
        <v>105</v>
      </c>
      <c r="G70" s="1"/>
      <c r="H70" s="1"/>
      <c r="I70" s="1"/>
      <c r="J70" s="1"/>
      <c r="K70" s="1"/>
      <c r="L70" s="1"/>
      <c r="M70" s="49">
        <f>+Table3[[#This Row],[סה"כ עלות ללא מע"מ]]*(1-$M$2)</f>
        <v>0</v>
      </c>
      <c r="N70" s="1">
        <v>38</v>
      </c>
    </row>
    <row r="71" spans="1:14" x14ac:dyDescent="0.2">
      <c r="A71" s="1" t="s">
        <v>87</v>
      </c>
      <c r="B71" s="1" t="s">
        <v>217</v>
      </c>
      <c r="C71" s="1" t="s">
        <v>219</v>
      </c>
      <c r="D71" s="1">
        <v>51</v>
      </c>
      <c r="E71" s="1"/>
      <c r="F71" s="5" t="s">
        <v>106</v>
      </c>
      <c r="G71" s="1"/>
      <c r="H71" s="1"/>
      <c r="I71" s="1"/>
      <c r="J71" s="1"/>
      <c r="K71" s="1"/>
      <c r="L71" s="1"/>
      <c r="M71" s="49">
        <f>+Table3[[#This Row],[סה"כ עלות ללא מע"מ]]*(1-$M$2)</f>
        <v>0</v>
      </c>
      <c r="N71" s="1">
        <v>38</v>
      </c>
    </row>
    <row r="72" spans="1:14" x14ac:dyDescent="0.2">
      <c r="A72" s="1" t="s">
        <v>87</v>
      </c>
      <c r="B72" s="1" t="s">
        <v>217</v>
      </c>
      <c r="C72" s="1" t="s">
        <v>219</v>
      </c>
      <c r="D72" s="1">
        <v>51</v>
      </c>
      <c r="E72" s="1"/>
      <c r="F72" s="5" t="s">
        <v>107</v>
      </c>
      <c r="G72" s="1"/>
      <c r="H72" s="1"/>
      <c r="I72" s="1"/>
      <c r="J72" s="1"/>
      <c r="K72" s="1"/>
      <c r="L72" s="1"/>
      <c r="M72" s="49">
        <f>+Table3[[#This Row],[סה"כ עלות ללא מע"מ]]*(1-$M$2)</f>
        <v>0</v>
      </c>
      <c r="N72" s="1">
        <v>38</v>
      </c>
    </row>
    <row r="73" spans="1:14" ht="28.5" x14ac:dyDescent="0.2">
      <c r="A73" s="1" t="s">
        <v>87</v>
      </c>
      <c r="B73" s="1" t="s">
        <v>217</v>
      </c>
      <c r="C73" s="1" t="s">
        <v>219</v>
      </c>
      <c r="D73" s="1">
        <v>51</v>
      </c>
      <c r="E73" s="1"/>
      <c r="F73" s="5" t="s">
        <v>108</v>
      </c>
      <c r="G73" s="1"/>
      <c r="H73" s="1"/>
      <c r="I73" s="1"/>
      <c r="J73" s="1"/>
      <c r="K73" s="1"/>
      <c r="L73" s="1"/>
      <c r="M73" s="49">
        <f>+Table3[[#This Row],[סה"כ עלות ללא מע"מ]]*(1-$M$2)</f>
        <v>0</v>
      </c>
      <c r="N73" s="1">
        <v>38</v>
      </c>
    </row>
    <row r="74" spans="1:14" ht="28.5" x14ac:dyDescent="0.2">
      <c r="A74" s="1" t="s">
        <v>87</v>
      </c>
      <c r="B74" s="1" t="s">
        <v>217</v>
      </c>
      <c r="C74" s="1" t="s">
        <v>219</v>
      </c>
      <c r="D74" s="1">
        <v>52</v>
      </c>
      <c r="E74" s="1" t="s">
        <v>109</v>
      </c>
      <c r="F74" s="5" t="s">
        <v>110</v>
      </c>
      <c r="G74" s="1">
        <v>15</v>
      </c>
      <c r="H74" s="1">
        <v>10</v>
      </c>
      <c r="I74" s="1">
        <v>15</v>
      </c>
      <c r="J74" s="1">
        <v>8</v>
      </c>
      <c r="K74" s="1">
        <v>19</v>
      </c>
      <c r="L74" s="1">
        <v>13819</v>
      </c>
      <c r="M74" s="49">
        <f>+Table3[[#This Row],[סה"כ עלות ללא מע"מ]]*(1-$M$2)</f>
        <v>11687.459570206234</v>
      </c>
      <c r="N74" s="1">
        <v>39</v>
      </c>
    </row>
    <row r="75" spans="1:14" ht="28.5" x14ac:dyDescent="0.2">
      <c r="A75" s="1" t="s">
        <v>87</v>
      </c>
      <c r="B75" s="1" t="s">
        <v>217</v>
      </c>
      <c r="C75" s="1" t="s">
        <v>219</v>
      </c>
      <c r="D75" s="1">
        <v>52</v>
      </c>
      <c r="E75" s="1"/>
      <c r="F75" s="5" t="s">
        <v>111</v>
      </c>
      <c r="G75" s="1"/>
      <c r="H75" s="1"/>
      <c r="I75" s="1"/>
      <c r="J75" s="1"/>
      <c r="K75" s="1"/>
      <c r="L75" s="1"/>
      <c r="M75" s="49">
        <f>+Table3[[#This Row],[סה"כ עלות ללא מע"מ]]*(1-$M$2)</f>
        <v>0</v>
      </c>
      <c r="N75" s="1">
        <v>39</v>
      </c>
    </row>
    <row r="76" spans="1:14" x14ac:dyDescent="0.2">
      <c r="A76" s="1" t="s">
        <v>87</v>
      </c>
      <c r="B76" s="1" t="s">
        <v>217</v>
      </c>
      <c r="C76" s="1" t="s">
        <v>219</v>
      </c>
      <c r="D76" s="1">
        <v>52</v>
      </c>
      <c r="E76" s="1"/>
      <c r="F76" s="5" t="s">
        <v>112</v>
      </c>
      <c r="G76" s="1"/>
      <c r="H76" s="1"/>
      <c r="I76" s="1"/>
      <c r="J76" s="1"/>
      <c r="K76" s="1"/>
      <c r="L76" s="1"/>
      <c r="M76" s="49">
        <f>+Table3[[#This Row],[סה"כ עלות ללא מע"מ]]*(1-$M$2)</f>
        <v>0</v>
      </c>
      <c r="N76" s="1">
        <v>39</v>
      </c>
    </row>
    <row r="77" spans="1:14" ht="28.5" x14ac:dyDescent="0.2">
      <c r="A77" s="1" t="s">
        <v>87</v>
      </c>
      <c r="B77" s="1" t="s">
        <v>217</v>
      </c>
      <c r="C77" s="1" t="s">
        <v>219</v>
      </c>
      <c r="D77" s="1">
        <v>53</v>
      </c>
      <c r="E77" s="1" t="s">
        <v>113</v>
      </c>
      <c r="F77" s="5" t="s">
        <v>114</v>
      </c>
      <c r="G77" s="1">
        <v>20</v>
      </c>
      <c r="H77" s="1">
        <v>15</v>
      </c>
      <c r="I77" s="1">
        <v>23</v>
      </c>
      <c r="J77" s="1">
        <v>11</v>
      </c>
      <c r="K77" s="1">
        <v>29</v>
      </c>
      <c r="L77" s="1">
        <v>20147</v>
      </c>
      <c r="M77" s="49">
        <f>+Table3[[#This Row],[סה"כ עלות ללא מע"מ]]*(1-$M$2)</f>
        <v>17039.384033645343</v>
      </c>
      <c r="N77" s="1">
        <v>40</v>
      </c>
    </row>
    <row r="78" spans="1:14" x14ac:dyDescent="0.2">
      <c r="A78" s="1" t="s">
        <v>87</v>
      </c>
      <c r="B78" s="1" t="s">
        <v>217</v>
      </c>
      <c r="C78" s="1" t="s">
        <v>219</v>
      </c>
      <c r="D78" s="1">
        <v>53</v>
      </c>
      <c r="E78" s="1"/>
      <c r="F78" s="5" t="s">
        <v>115</v>
      </c>
      <c r="G78" s="1"/>
      <c r="H78" s="1"/>
      <c r="I78" s="1"/>
      <c r="J78" s="1"/>
      <c r="K78" s="1"/>
      <c r="L78" s="1"/>
      <c r="M78" s="49">
        <f>+Table3[[#This Row],[סה"כ עלות ללא מע"מ]]*(1-$M$2)</f>
        <v>0</v>
      </c>
      <c r="N78" s="1">
        <v>40</v>
      </c>
    </row>
    <row r="79" spans="1:14" x14ac:dyDescent="0.2">
      <c r="A79" s="1" t="s">
        <v>87</v>
      </c>
      <c r="B79" s="1" t="s">
        <v>217</v>
      </c>
      <c r="C79" s="1" t="s">
        <v>219</v>
      </c>
      <c r="D79" s="1">
        <v>54</v>
      </c>
      <c r="E79" s="1" t="s">
        <v>31</v>
      </c>
      <c r="F79" s="5" t="s">
        <v>116</v>
      </c>
      <c r="G79" s="1">
        <v>44</v>
      </c>
      <c r="H79" s="1">
        <v>20</v>
      </c>
      <c r="I79" s="1">
        <v>30</v>
      </c>
      <c r="J79" s="1">
        <v>15</v>
      </c>
      <c r="K79" s="1">
        <v>38</v>
      </c>
      <c r="L79" s="1">
        <v>30518</v>
      </c>
      <c r="M79" s="49">
        <f>+Table3[[#This Row],[סה"כ עלות ללא מע"מ]]*(1-$M$2)</f>
        <v>25810.687543494743</v>
      </c>
      <c r="N79" s="1">
        <v>41</v>
      </c>
    </row>
    <row r="80" spans="1:14" x14ac:dyDescent="0.2">
      <c r="A80" s="1" t="s">
        <v>87</v>
      </c>
      <c r="B80" s="1" t="s">
        <v>217</v>
      </c>
      <c r="C80" s="1" t="s">
        <v>219</v>
      </c>
      <c r="D80" s="1">
        <v>54</v>
      </c>
      <c r="E80" s="1"/>
      <c r="F80" s="5" t="s">
        <v>117</v>
      </c>
      <c r="G80" s="1"/>
      <c r="H80" s="1"/>
      <c r="I80" s="1"/>
      <c r="J80" s="1"/>
      <c r="K80" s="1"/>
      <c r="L80" s="1"/>
      <c r="M80" s="49">
        <f>+Table3[[#This Row],[סה"כ עלות ללא מע"מ]]*(1-$M$2)</f>
        <v>0</v>
      </c>
      <c r="N80" s="1">
        <v>41</v>
      </c>
    </row>
    <row r="81" spans="1:14" x14ac:dyDescent="0.2">
      <c r="A81" s="1" t="s">
        <v>87</v>
      </c>
      <c r="B81" s="1" t="s">
        <v>217</v>
      </c>
      <c r="C81" s="1" t="s">
        <v>219</v>
      </c>
      <c r="D81" s="1">
        <v>55</v>
      </c>
      <c r="E81" s="1" t="s">
        <v>118</v>
      </c>
      <c r="F81" s="5" t="s">
        <v>119</v>
      </c>
      <c r="G81" s="1">
        <v>90</v>
      </c>
      <c r="H81" s="1">
        <v>50</v>
      </c>
      <c r="I81" s="1">
        <v>75</v>
      </c>
      <c r="J81" s="1">
        <v>38</v>
      </c>
      <c r="K81" s="1">
        <v>96</v>
      </c>
      <c r="L81" s="1">
        <v>72159</v>
      </c>
      <c r="M81" s="49">
        <f>+Table3[[#This Row],[סה"כ עלות ללא מע"מ]]*(1-$M$2)</f>
        <v>61028.684790977037</v>
      </c>
      <c r="N81" s="1">
        <v>44</v>
      </c>
    </row>
    <row r="82" spans="1:14" x14ac:dyDescent="0.2">
      <c r="A82" s="1" t="s">
        <v>87</v>
      </c>
      <c r="B82" s="1" t="s">
        <v>217</v>
      </c>
      <c r="C82" s="1" t="s">
        <v>219</v>
      </c>
      <c r="D82" s="1">
        <v>55</v>
      </c>
      <c r="E82" s="1"/>
      <c r="F82" s="5" t="s">
        <v>120</v>
      </c>
      <c r="G82" s="1"/>
      <c r="H82" s="1"/>
      <c r="I82" s="1"/>
      <c r="J82" s="1"/>
      <c r="K82" s="1"/>
      <c r="L82" s="1"/>
      <c r="M82" s="49">
        <f>+Table3[[#This Row],[סה"כ עלות ללא מע"מ]]*(1-$M$2)</f>
        <v>0</v>
      </c>
      <c r="N82" s="1">
        <v>44</v>
      </c>
    </row>
    <row r="83" spans="1:14" x14ac:dyDescent="0.2">
      <c r="A83" s="1" t="s">
        <v>87</v>
      </c>
      <c r="B83" s="1" t="s">
        <v>217</v>
      </c>
      <c r="C83" s="1" t="s">
        <v>219</v>
      </c>
      <c r="D83" s="1">
        <v>55</v>
      </c>
      <c r="E83" s="1"/>
      <c r="F83" s="5" t="s">
        <v>121</v>
      </c>
      <c r="G83" s="1"/>
      <c r="H83" s="1"/>
      <c r="I83" s="1"/>
      <c r="J83" s="1"/>
      <c r="K83" s="1"/>
      <c r="L83" s="1"/>
      <c r="M83" s="49">
        <f>+Table3[[#This Row],[סה"כ עלות ללא מע"מ]]*(1-$M$2)</f>
        <v>0</v>
      </c>
      <c r="N83" s="1">
        <v>44</v>
      </c>
    </row>
    <row r="84" spans="1:14" x14ac:dyDescent="0.2">
      <c r="A84" s="1" t="s">
        <v>87</v>
      </c>
      <c r="B84" s="1" t="s">
        <v>217</v>
      </c>
      <c r="C84" s="1" t="s">
        <v>219</v>
      </c>
      <c r="D84" s="1">
        <v>55</v>
      </c>
      <c r="E84" s="1"/>
      <c r="F84" s="5" t="s">
        <v>122</v>
      </c>
      <c r="G84" s="1"/>
      <c r="H84" s="1"/>
      <c r="I84" s="1"/>
      <c r="J84" s="1"/>
      <c r="K84" s="1"/>
      <c r="L84" s="1"/>
      <c r="M84" s="49">
        <f>+Table3[[#This Row],[סה"כ עלות ללא מע"מ]]*(1-$M$2)</f>
        <v>0</v>
      </c>
      <c r="N84" s="1">
        <v>44</v>
      </c>
    </row>
    <row r="85" spans="1:14" x14ac:dyDescent="0.2">
      <c r="A85" s="1" t="s">
        <v>87</v>
      </c>
      <c r="B85" s="1" t="s">
        <v>217</v>
      </c>
      <c r="C85" s="1" t="s">
        <v>219</v>
      </c>
      <c r="D85" s="1">
        <v>55</v>
      </c>
      <c r="E85" s="1"/>
      <c r="F85" s="5" t="s">
        <v>123</v>
      </c>
      <c r="G85" s="1"/>
      <c r="H85" s="1"/>
      <c r="I85" s="1"/>
      <c r="J85" s="1"/>
      <c r="K85" s="1"/>
      <c r="L85" s="1"/>
      <c r="M85" s="49">
        <f>+Table3[[#This Row],[סה"כ עלות ללא מע"מ]]*(1-$M$2)</f>
        <v>0</v>
      </c>
      <c r="N85" s="1">
        <v>44</v>
      </c>
    </row>
    <row r="86" spans="1:14" x14ac:dyDescent="0.2">
      <c r="A86" s="1" t="s">
        <v>87</v>
      </c>
      <c r="B86" s="1" t="s">
        <v>217</v>
      </c>
      <c r="C86" s="1" t="s">
        <v>219</v>
      </c>
      <c r="D86" s="1">
        <v>55</v>
      </c>
      <c r="E86" s="1"/>
      <c r="F86" s="5" t="s">
        <v>124</v>
      </c>
      <c r="G86" s="1"/>
      <c r="H86" s="1"/>
      <c r="I86" s="1"/>
      <c r="J86" s="1"/>
      <c r="K86" s="1"/>
      <c r="L86" s="1"/>
      <c r="M86" s="49">
        <f>+Table3[[#This Row],[סה"כ עלות ללא מע"מ]]*(1-$M$2)</f>
        <v>0</v>
      </c>
      <c r="N86" s="1">
        <v>44</v>
      </c>
    </row>
    <row r="87" spans="1:14" x14ac:dyDescent="0.2">
      <c r="A87" s="1" t="s">
        <v>87</v>
      </c>
      <c r="B87" s="1" t="s">
        <v>217</v>
      </c>
      <c r="C87" s="1" t="s">
        <v>219</v>
      </c>
      <c r="D87" s="1">
        <v>55</v>
      </c>
      <c r="E87" s="1"/>
      <c r="F87" s="5"/>
      <c r="G87" s="1"/>
      <c r="H87" s="1"/>
      <c r="I87" s="1"/>
      <c r="J87" s="1"/>
      <c r="K87" s="1"/>
      <c r="L87" s="1"/>
      <c r="M87" s="49">
        <f>+Table3[[#This Row],[סה"כ עלות ללא מע"מ]]*(1-$M$2)</f>
        <v>0</v>
      </c>
      <c r="N87" s="1">
        <v>44</v>
      </c>
    </row>
    <row r="88" spans="1:14" ht="28.5" x14ac:dyDescent="0.2">
      <c r="A88" s="1" t="s">
        <v>87</v>
      </c>
      <c r="B88" s="1" t="s">
        <v>217</v>
      </c>
      <c r="C88" s="1" t="s">
        <v>219</v>
      </c>
      <c r="D88" s="1">
        <v>55</v>
      </c>
      <c r="E88" s="1"/>
      <c r="F88" s="5" t="s">
        <v>125</v>
      </c>
      <c r="G88" s="1"/>
      <c r="H88" s="1"/>
      <c r="I88" s="1"/>
      <c r="J88" s="1"/>
      <c r="K88" s="1"/>
      <c r="L88" s="1"/>
      <c r="M88" s="49">
        <f>+Table3[[#This Row],[סה"כ עלות ללא מע"מ]]*(1-$M$2)</f>
        <v>0</v>
      </c>
      <c r="N88" s="1">
        <v>44</v>
      </c>
    </row>
    <row r="89" spans="1:14" ht="28.5" x14ac:dyDescent="0.2">
      <c r="A89" s="1" t="s">
        <v>87</v>
      </c>
      <c r="B89" s="1" t="s">
        <v>217</v>
      </c>
      <c r="C89" s="1" t="s">
        <v>219</v>
      </c>
      <c r="D89" s="1">
        <v>56</v>
      </c>
      <c r="E89" s="1" t="s">
        <v>126</v>
      </c>
      <c r="F89" s="5" t="s">
        <v>127</v>
      </c>
      <c r="G89" s="1">
        <v>75</v>
      </c>
      <c r="H89" s="1">
        <v>40</v>
      </c>
      <c r="I89" s="1">
        <v>60</v>
      </c>
      <c r="J89" s="1">
        <v>30</v>
      </c>
      <c r="K89" s="1">
        <v>77</v>
      </c>
      <c r="L89" s="1">
        <v>58340</v>
      </c>
      <c r="M89" s="49">
        <f>+Table3[[#This Row],[סה"כ עלות ללא מע"מ]]*(1-$M$2)</f>
        <v>49341.225220770801</v>
      </c>
      <c r="N89" s="1" t="s">
        <v>320</v>
      </c>
    </row>
    <row r="90" spans="1:14" ht="28.5" x14ac:dyDescent="0.2">
      <c r="A90" s="1" t="s">
        <v>87</v>
      </c>
      <c r="B90" s="1" t="s">
        <v>217</v>
      </c>
      <c r="C90" s="1" t="s">
        <v>219</v>
      </c>
      <c r="D90" s="1">
        <v>56</v>
      </c>
      <c r="E90" s="1"/>
      <c r="F90" s="5" t="s">
        <v>128</v>
      </c>
      <c r="G90" s="1"/>
      <c r="H90" s="1"/>
      <c r="I90" s="1"/>
      <c r="J90" s="1"/>
      <c r="K90" s="1"/>
      <c r="L90" s="1"/>
      <c r="M90" s="49">
        <f>+Table3[[#This Row],[סה"כ עלות ללא מע"מ]]*(1-$M$2)</f>
        <v>0</v>
      </c>
      <c r="N90" s="1" t="s">
        <v>320</v>
      </c>
    </row>
    <row r="91" spans="1:14" ht="28.5" x14ac:dyDescent="0.2">
      <c r="A91" s="1" t="s">
        <v>87</v>
      </c>
      <c r="B91" s="1" t="s">
        <v>217</v>
      </c>
      <c r="C91" s="1" t="s">
        <v>219</v>
      </c>
      <c r="D91" s="1">
        <v>57</v>
      </c>
      <c r="E91" s="1" t="s">
        <v>129</v>
      </c>
      <c r="F91" s="5" t="s">
        <v>130</v>
      </c>
      <c r="G91" s="1">
        <v>25</v>
      </c>
      <c r="H91" s="1">
        <v>15</v>
      </c>
      <c r="I91" s="1">
        <v>23</v>
      </c>
      <c r="J91" s="1">
        <v>11</v>
      </c>
      <c r="K91" s="1">
        <v>29</v>
      </c>
      <c r="L91" s="1">
        <v>21257</v>
      </c>
      <c r="M91" s="49">
        <f>+Table3[[#This Row],[סה"כ עלות ללא מע"מ]]*(1-$M$2)</f>
        <v>17978.169772333305</v>
      </c>
      <c r="N91" s="1">
        <v>44</v>
      </c>
    </row>
    <row r="92" spans="1:14" x14ac:dyDescent="0.2">
      <c r="A92" s="1" t="s">
        <v>87</v>
      </c>
      <c r="B92" s="1" t="s">
        <v>217</v>
      </c>
      <c r="C92" s="1" t="s">
        <v>219</v>
      </c>
      <c r="D92" s="1">
        <v>58</v>
      </c>
      <c r="E92" s="1" t="s">
        <v>131</v>
      </c>
      <c r="F92" s="5" t="s">
        <v>130</v>
      </c>
      <c r="G92" s="1">
        <v>25</v>
      </c>
      <c r="H92" s="1">
        <v>15</v>
      </c>
      <c r="I92" s="1">
        <v>23</v>
      </c>
      <c r="J92" s="1">
        <v>11</v>
      </c>
      <c r="K92" s="1">
        <v>29</v>
      </c>
      <c r="L92" s="1">
        <v>21257</v>
      </c>
      <c r="M92" s="49">
        <f>+Table3[[#This Row],[סה"כ עלות ללא מע"מ]]*(1-$M$2)</f>
        <v>17978.169772333305</v>
      </c>
      <c r="N92" s="1">
        <v>44</v>
      </c>
    </row>
    <row r="93" spans="1:14" ht="28.5" x14ac:dyDescent="0.2">
      <c r="A93" s="1" t="s">
        <v>87</v>
      </c>
      <c r="B93" s="1" t="s">
        <v>217</v>
      </c>
      <c r="C93" s="1" t="s">
        <v>219</v>
      </c>
      <c r="D93" s="1">
        <v>59</v>
      </c>
      <c r="E93" s="1" t="s">
        <v>132</v>
      </c>
      <c r="F93" s="5" t="s">
        <v>130</v>
      </c>
      <c r="G93" s="1">
        <v>25</v>
      </c>
      <c r="H93" s="1">
        <v>15</v>
      </c>
      <c r="I93" s="1">
        <v>23</v>
      </c>
      <c r="J93" s="1">
        <v>11</v>
      </c>
      <c r="K93" s="1">
        <v>29</v>
      </c>
      <c r="L93" s="1">
        <v>21257</v>
      </c>
      <c r="M93" s="49">
        <f>+Table3[[#This Row],[סה"כ עלות ללא מע"מ]]*(1-$M$2)</f>
        <v>17978.169772333305</v>
      </c>
      <c r="N93" s="1">
        <v>44</v>
      </c>
    </row>
    <row r="94" spans="1:14" ht="28.5" x14ac:dyDescent="0.2">
      <c r="A94" s="1" t="s">
        <v>87</v>
      </c>
      <c r="B94" s="1" t="s">
        <v>217</v>
      </c>
      <c r="C94" s="1" t="s">
        <v>219</v>
      </c>
      <c r="D94" s="1">
        <v>60</v>
      </c>
      <c r="E94" s="1" t="s">
        <v>133</v>
      </c>
      <c r="F94" s="5" t="s">
        <v>134</v>
      </c>
      <c r="G94" s="1">
        <v>55</v>
      </c>
      <c r="H94" s="1">
        <v>30</v>
      </c>
      <c r="I94" s="1">
        <v>45</v>
      </c>
      <c r="J94" s="1">
        <v>23</v>
      </c>
      <c r="K94" s="1">
        <v>57</v>
      </c>
      <c r="L94" s="1">
        <v>43449</v>
      </c>
      <c r="M94" s="49">
        <f>+Table3[[#This Row],[סה"כ עלות ללא מע"מ]]*(1-$M$2)</f>
        <v>36747.118522750614</v>
      </c>
      <c r="N94" s="1">
        <v>45</v>
      </c>
    </row>
    <row r="95" spans="1:14" x14ac:dyDescent="0.2">
      <c r="A95" s="1" t="s">
        <v>87</v>
      </c>
      <c r="B95" s="1" t="s">
        <v>217</v>
      </c>
      <c r="C95" s="1" t="s">
        <v>219</v>
      </c>
      <c r="D95" s="1">
        <v>60</v>
      </c>
      <c r="E95" s="1"/>
      <c r="F95" s="5" t="s">
        <v>135</v>
      </c>
      <c r="G95" s="1"/>
      <c r="H95" s="1"/>
      <c r="I95" s="1"/>
      <c r="J95" s="1"/>
      <c r="K95" s="1"/>
      <c r="L95" s="1"/>
      <c r="M95" s="49">
        <f>+Table3[[#This Row],[סה"כ עלות ללא מע"מ]]*(1-$M$2)</f>
        <v>0</v>
      </c>
      <c r="N95" s="1">
        <v>45</v>
      </c>
    </row>
    <row r="96" spans="1:14" x14ac:dyDescent="0.2">
      <c r="A96" s="1" t="s">
        <v>87</v>
      </c>
      <c r="B96" s="1" t="s">
        <v>217</v>
      </c>
      <c r="C96" s="1" t="s">
        <v>219</v>
      </c>
      <c r="D96" s="1">
        <v>60</v>
      </c>
      <c r="E96" s="1"/>
      <c r="F96" s="5" t="s">
        <v>136</v>
      </c>
      <c r="G96" s="1"/>
      <c r="H96" s="1"/>
      <c r="I96" s="1"/>
      <c r="J96" s="1"/>
      <c r="K96" s="1"/>
      <c r="L96" s="1"/>
      <c r="M96" s="49">
        <f>+Table3[[#This Row],[סה"כ עלות ללא מע"מ]]*(1-$M$2)</f>
        <v>0</v>
      </c>
      <c r="N96" s="1">
        <v>45</v>
      </c>
    </row>
    <row r="97" spans="1:14" ht="42.75" x14ac:dyDescent="0.2">
      <c r="A97" s="1" t="s">
        <v>87</v>
      </c>
      <c r="B97" s="1" t="s">
        <v>217</v>
      </c>
      <c r="C97" s="1" t="s">
        <v>219</v>
      </c>
      <c r="D97" s="1">
        <v>60</v>
      </c>
      <c r="E97" s="1"/>
      <c r="F97" s="5" t="s">
        <v>137</v>
      </c>
      <c r="G97" s="1"/>
      <c r="H97" s="1"/>
      <c r="I97" s="1"/>
      <c r="J97" s="1"/>
      <c r="K97" s="1"/>
      <c r="L97" s="1"/>
      <c r="M97" s="49">
        <f>+Table3[[#This Row],[סה"כ עלות ללא מע"מ]]*(1-$M$2)</f>
        <v>0</v>
      </c>
      <c r="N97" s="1">
        <v>45</v>
      </c>
    </row>
    <row r="98" spans="1:14" x14ac:dyDescent="0.2">
      <c r="A98" s="1" t="s">
        <v>87</v>
      </c>
      <c r="B98" s="1" t="s">
        <v>217</v>
      </c>
      <c r="C98" s="1" t="s">
        <v>219</v>
      </c>
      <c r="D98" s="1">
        <v>60</v>
      </c>
      <c r="E98" s="1"/>
      <c r="F98" s="5" t="s">
        <v>138</v>
      </c>
      <c r="G98" s="1"/>
      <c r="H98" s="1"/>
      <c r="I98" s="1"/>
      <c r="J98" s="1"/>
      <c r="K98" s="1"/>
      <c r="L98" s="1"/>
      <c r="M98" s="49">
        <f>+Table3[[#This Row],[סה"כ עלות ללא מע"מ]]*(1-$M$2)</f>
        <v>0</v>
      </c>
      <c r="N98" s="1">
        <v>45</v>
      </c>
    </row>
    <row r="99" spans="1:14" ht="28.5" x14ac:dyDescent="0.2">
      <c r="A99" s="1" t="s">
        <v>87</v>
      </c>
      <c r="B99" s="1" t="s">
        <v>217</v>
      </c>
      <c r="C99" s="1" t="s">
        <v>219</v>
      </c>
      <c r="D99" s="1">
        <v>62</v>
      </c>
      <c r="E99" s="1" t="s">
        <v>139</v>
      </c>
      <c r="F99" s="5" t="s">
        <v>140</v>
      </c>
      <c r="G99" s="1">
        <v>0</v>
      </c>
      <c r="H99" s="1"/>
      <c r="I99" s="1">
        <v>0</v>
      </c>
      <c r="J99" s="1">
        <v>0</v>
      </c>
      <c r="K99" s="1">
        <v>0</v>
      </c>
      <c r="L99" s="1">
        <v>0</v>
      </c>
      <c r="M99" s="49">
        <f>+Table3[[#This Row],[סה"כ עלות ללא מע"מ]]*(1-$M$2)</f>
        <v>0</v>
      </c>
      <c r="N99" s="1"/>
    </row>
    <row r="100" spans="1:14" x14ac:dyDescent="0.2">
      <c r="A100" s="1" t="s">
        <v>87</v>
      </c>
      <c r="B100" s="1" t="s">
        <v>217</v>
      </c>
      <c r="C100" s="1" t="s">
        <v>219</v>
      </c>
      <c r="D100" s="1">
        <v>62</v>
      </c>
      <c r="E100" s="1"/>
      <c r="F100" s="5" t="s">
        <v>141</v>
      </c>
      <c r="G100" s="1"/>
      <c r="H100" s="1"/>
      <c r="I100" s="1"/>
      <c r="J100" s="1"/>
      <c r="K100" s="1"/>
      <c r="L100" s="1"/>
      <c r="M100" s="49">
        <f>+Table3[[#This Row],[סה"כ עלות ללא מע"מ]]*(1-$M$2)</f>
        <v>0</v>
      </c>
      <c r="N100" s="1"/>
    </row>
    <row r="101" spans="1:14" ht="28.5" x14ac:dyDescent="0.2">
      <c r="A101" s="1" t="s">
        <v>87</v>
      </c>
      <c r="B101" s="1" t="s">
        <v>217</v>
      </c>
      <c r="C101" s="1" t="s">
        <v>219</v>
      </c>
      <c r="D101" s="1">
        <v>62</v>
      </c>
      <c r="E101" s="1"/>
      <c r="F101" s="5" t="s">
        <v>326</v>
      </c>
      <c r="G101" s="1"/>
      <c r="H101" s="1"/>
      <c r="I101" s="1"/>
      <c r="J101" s="1"/>
      <c r="K101" s="1"/>
      <c r="L101" s="1"/>
      <c r="M101" s="49">
        <f>+Table3[[#This Row],[סה"כ עלות ללא מע"מ]]*(1-$M$2)</f>
        <v>0</v>
      </c>
      <c r="N101" s="1"/>
    </row>
    <row r="102" spans="1:14" x14ac:dyDescent="0.2">
      <c r="A102" s="1" t="s">
        <v>87</v>
      </c>
      <c r="B102" s="1" t="s">
        <v>217</v>
      </c>
      <c r="C102" s="1" t="s">
        <v>219</v>
      </c>
      <c r="D102" s="1">
        <v>62</v>
      </c>
      <c r="E102" s="1"/>
      <c r="F102" s="5" t="s">
        <v>142</v>
      </c>
      <c r="G102" s="1"/>
      <c r="H102" s="1"/>
      <c r="I102" s="1"/>
      <c r="J102" s="1"/>
      <c r="K102" s="1"/>
      <c r="L102" s="1"/>
      <c r="M102" s="49">
        <f>+Table3[[#This Row],[סה"כ עלות ללא מע"מ]]*(1-$M$2)</f>
        <v>0</v>
      </c>
      <c r="N102" s="1"/>
    </row>
    <row r="103" spans="1:14" x14ac:dyDescent="0.2">
      <c r="A103" s="1" t="s">
        <v>87</v>
      </c>
      <c r="B103" s="1" t="s">
        <v>217</v>
      </c>
      <c r="C103" s="1" t="s">
        <v>219</v>
      </c>
      <c r="D103" s="1">
        <v>62</v>
      </c>
      <c r="E103" s="1"/>
      <c r="F103" s="5" t="s">
        <v>143</v>
      </c>
      <c r="G103" s="1"/>
      <c r="H103" s="1"/>
      <c r="I103" s="1"/>
      <c r="J103" s="1"/>
      <c r="K103" s="1"/>
      <c r="L103" s="1"/>
      <c r="M103" s="49">
        <f>+Table3[[#This Row],[סה"כ עלות ללא מע"מ]]*(1-$M$2)</f>
        <v>0</v>
      </c>
      <c r="N103" s="1"/>
    </row>
    <row r="104" spans="1:14" x14ac:dyDescent="0.2">
      <c r="A104" s="1" t="s">
        <v>87</v>
      </c>
      <c r="B104" s="1" t="s">
        <v>217</v>
      </c>
      <c r="C104" s="1" t="s">
        <v>219</v>
      </c>
      <c r="D104" s="1">
        <v>62</v>
      </c>
      <c r="E104" s="1"/>
      <c r="F104" s="5" t="s">
        <v>144</v>
      </c>
      <c r="G104" s="1"/>
      <c r="H104" s="1"/>
      <c r="I104" s="1"/>
      <c r="J104" s="1"/>
      <c r="K104" s="1"/>
      <c r="L104" s="1"/>
      <c r="M104" s="49">
        <f>+Table3[[#This Row],[סה"כ עלות ללא מע"מ]]*(1-$M$2)</f>
        <v>0</v>
      </c>
      <c r="N104" s="1"/>
    </row>
    <row r="105" spans="1:14" ht="71.25" x14ac:dyDescent="0.2">
      <c r="A105" s="1" t="s">
        <v>87</v>
      </c>
      <c r="B105" s="1" t="s">
        <v>217</v>
      </c>
      <c r="C105" s="1" t="s">
        <v>219</v>
      </c>
      <c r="D105" s="1">
        <v>63</v>
      </c>
      <c r="E105" s="1" t="s">
        <v>145</v>
      </c>
      <c r="F105" s="5" t="s">
        <v>146</v>
      </c>
      <c r="G105" s="1">
        <v>253</v>
      </c>
      <c r="H105" s="1">
        <v>120</v>
      </c>
      <c r="I105" s="1">
        <v>180</v>
      </c>
      <c r="J105" s="1">
        <v>90</v>
      </c>
      <c r="K105" s="1">
        <v>230</v>
      </c>
      <c r="L105" s="1">
        <v>181046</v>
      </c>
      <c r="M105" s="49">
        <f>+Table3[[#This Row],[סה"כ עלות ללא מע"מ]]*(1-$M$2)</f>
        <v>153120.18274459496</v>
      </c>
      <c r="N105" s="1">
        <v>46</v>
      </c>
    </row>
    <row r="106" spans="1:14" x14ac:dyDescent="0.2">
      <c r="A106" s="1" t="s">
        <v>87</v>
      </c>
      <c r="B106" s="1" t="s">
        <v>217</v>
      </c>
      <c r="C106" s="1" t="s">
        <v>219</v>
      </c>
      <c r="D106" s="1">
        <v>63</v>
      </c>
      <c r="E106" s="1"/>
      <c r="F106" s="5" t="s">
        <v>147</v>
      </c>
      <c r="G106" s="1"/>
      <c r="H106" s="1"/>
      <c r="I106" s="1"/>
      <c r="J106" s="1"/>
      <c r="K106" s="1"/>
      <c r="L106" s="1"/>
      <c r="M106" s="49">
        <f>+Table3[[#This Row],[סה"כ עלות ללא מע"מ]]*(1-$M$2)</f>
        <v>0</v>
      </c>
      <c r="N106" s="1">
        <v>46</v>
      </c>
    </row>
    <row r="107" spans="1:14" x14ac:dyDescent="0.2">
      <c r="A107" s="1" t="s">
        <v>87</v>
      </c>
      <c r="B107" s="1" t="s">
        <v>217</v>
      </c>
      <c r="C107" s="1" t="s">
        <v>219</v>
      </c>
      <c r="D107" s="1">
        <v>63</v>
      </c>
      <c r="E107" s="1"/>
      <c r="F107" s="5" t="s">
        <v>148</v>
      </c>
      <c r="G107" s="1"/>
      <c r="H107" s="1"/>
      <c r="I107" s="1"/>
      <c r="J107" s="1"/>
      <c r="K107" s="1"/>
      <c r="L107" s="1"/>
      <c r="M107" s="49">
        <f>+Table3[[#This Row],[סה"כ עלות ללא מע"מ]]*(1-$M$2)</f>
        <v>0</v>
      </c>
      <c r="N107" s="1">
        <v>46</v>
      </c>
    </row>
    <row r="108" spans="1:14" x14ac:dyDescent="0.2">
      <c r="A108" s="1" t="s">
        <v>87</v>
      </c>
      <c r="B108" s="1" t="s">
        <v>217</v>
      </c>
      <c r="C108" s="1" t="s">
        <v>219</v>
      </c>
      <c r="D108" s="1">
        <v>63</v>
      </c>
      <c r="E108" s="1"/>
      <c r="F108" s="5" t="s">
        <v>149</v>
      </c>
      <c r="G108" s="1"/>
      <c r="H108" s="1"/>
      <c r="I108" s="1"/>
      <c r="J108" s="1"/>
      <c r="K108" s="1"/>
      <c r="L108" s="1"/>
      <c r="M108" s="49">
        <f>+Table3[[#This Row],[סה"כ עלות ללא מע"מ]]*(1-$M$2)</f>
        <v>0</v>
      </c>
      <c r="N108" s="1">
        <v>46</v>
      </c>
    </row>
    <row r="109" spans="1:14" ht="28.5" x14ac:dyDescent="0.2">
      <c r="A109" s="1" t="s">
        <v>87</v>
      </c>
      <c r="B109" s="1" t="s">
        <v>217</v>
      </c>
      <c r="C109" s="1" t="s">
        <v>219</v>
      </c>
      <c r="D109" s="1">
        <v>63</v>
      </c>
      <c r="E109" s="1"/>
      <c r="F109" s="5" t="s">
        <v>150</v>
      </c>
      <c r="G109" s="1"/>
      <c r="H109" s="1"/>
      <c r="I109" s="1"/>
      <c r="J109" s="1"/>
      <c r="K109" s="1"/>
      <c r="L109" s="1"/>
      <c r="M109" s="49">
        <f>+Table3[[#This Row],[סה"כ עלות ללא מע"מ]]*(1-$M$2)</f>
        <v>0</v>
      </c>
      <c r="N109" s="1">
        <v>46</v>
      </c>
    </row>
    <row r="110" spans="1:14" ht="28.5" x14ac:dyDescent="0.2">
      <c r="A110" s="1" t="s">
        <v>87</v>
      </c>
      <c r="B110" s="1" t="s">
        <v>217</v>
      </c>
      <c r="C110" s="1" t="s">
        <v>219</v>
      </c>
      <c r="D110" s="1">
        <v>64</v>
      </c>
      <c r="E110" s="1" t="s">
        <v>151</v>
      </c>
      <c r="F110" s="5" t="s">
        <v>152</v>
      </c>
      <c r="G110" s="1">
        <v>52</v>
      </c>
      <c r="H110" s="1">
        <v>30</v>
      </c>
      <c r="I110" s="1">
        <v>45</v>
      </c>
      <c r="J110" s="1">
        <v>23</v>
      </c>
      <c r="K110" s="1">
        <v>57</v>
      </c>
      <c r="L110" s="1">
        <v>42783</v>
      </c>
      <c r="M110" s="49">
        <f>+Table3[[#This Row],[סה"כ עלות ללא מע"מ]]*(1-$M$2)</f>
        <v>36183.847079537838</v>
      </c>
      <c r="N110" s="1">
        <v>49</v>
      </c>
    </row>
    <row r="111" spans="1:14" x14ac:dyDescent="0.2">
      <c r="A111" s="1" t="s">
        <v>87</v>
      </c>
      <c r="B111" s="1" t="s">
        <v>217</v>
      </c>
      <c r="C111" s="1" t="s">
        <v>219</v>
      </c>
      <c r="D111" s="1">
        <v>65</v>
      </c>
      <c r="E111" s="1" t="s">
        <v>153</v>
      </c>
      <c r="F111" s="5" t="s">
        <v>152</v>
      </c>
      <c r="G111" s="1">
        <v>66</v>
      </c>
      <c r="H111" s="1">
        <v>35</v>
      </c>
      <c r="I111" s="1">
        <v>53</v>
      </c>
      <c r="J111" s="1">
        <v>26</v>
      </c>
      <c r="K111" s="1">
        <v>67</v>
      </c>
      <c r="L111" s="1">
        <v>51109</v>
      </c>
      <c r="M111" s="49">
        <f>+Table3[[#This Row],[סה"כ עלות ללא מע"מ]]*(1-$M$2)</f>
        <v>43225.585872615273</v>
      </c>
      <c r="N111" s="1">
        <v>50</v>
      </c>
    </row>
    <row r="112" spans="1:14" x14ac:dyDescent="0.2">
      <c r="A112" s="1" t="s">
        <v>87</v>
      </c>
      <c r="B112" s="1" t="s">
        <v>217</v>
      </c>
      <c r="C112" s="1" t="s">
        <v>219</v>
      </c>
      <c r="D112" s="1">
        <v>66</v>
      </c>
      <c r="E112" s="1" t="s">
        <v>154</v>
      </c>
      <c r="F112" s="5" t="s">
        <v>152</v>
      </c>
      <c r="G112" s="1">
        <v>66</v>
      </c>
      <c r="H112" s="1">
        <v>35</v>
      </c>
      <c r="I112" s="1">
        <v>53</v>
      </c>
      <c r="J112" s="1">
        <v>26</v>
      </c>
      <c r="K112" s="1">
        <v>67</v>
      </c>
      <c r="L112" s="1">
        <v>51109</v>
      </c>
      <c r="M112" s="49">
        <f>+Table3[[#This Row],[סה"כ עלות ללא מע"מ]]*(1-$M$2)</f>
        <v>43225.585872615273</v>
      </c>
      <c r="N112" s="1">
        <v>51</v>
      </c>
    </row>
    <row r="113" spans="1:14" x14ac:dyDescent="0.2">
      <c r="A113" s="1" t="s">
        <v>87</v>
      </c>
      <c r="B113" s="1" t="s">
        <v>217</v>
      </c>
      <c r="C113" s="1" t="s">
        <v>219</v>
      </c>
      <c r="D113" s="1">
        <v>67</v>
      </c>
      <c r="E113" s="1" t="s">
        <v>155</v>
      </c>
      <c r="F113" s="5" t="s">
        <v>152</v>
      </c>
      <c r="G113" s="1">
        <v>66</v>
      </c>
      <c r="H113" s="1">
        <v>35</v>
      </c>
      <c r="I113" s="1">
        <v>53</v>
      </c>
      <c r="J113" s="1">
        <v>26</v>
      </c>
      <c r="K113" s="1">
        <v>67</v>
      </c>
      <c r="L113" s="1">
        <v>51109</v>
      </c>
      <c r="M113" s="49">
        <f>+Table3[[#This Row],[סה"כ עלות ללא מע"מ]]*(1-$M$2)</f>
        <v>43225.585872615273</v>
      </c>
      <c r="N113" s="1">
        <v>52</v>
      </c>
    </row>
    <row r="114" spans="1:14" x14ac:dyDescent="0.2">
      <c r="A114" s="1" t="s">
        <v>87</v>
      </c>
      <c r="B114" s="1" t="s">
        <v>217</v>
      </c>
      <c r="C114" s="1" t="s">
        <v>219</v>
      </c>
      <c r="D114" s="1">
        <v>68</v>
      </c>
      <c r="E114" s="1" t="s">
        <v>156</v>
      </c>
      <c r="F114" s="5" t="s">
        <v>157</v>
      </c>
      <c r="G114" s="1">
        <v>88</v>
      </c>
      <c r="H114" s="1">
        <v>50</v>
      </c>
      <c r="I114" s="1">
        <v>75</v>
      </c>
      <c r="J114" s="1">
        <v>38</v>
      </c>
      <c r="K114" s="1">
        <v>96</v>
      </c>
      <c r="L114" s="1">
        <v>71715</v>
      </c>
      <c r="M114" s="49">
        <f>+Table3[[#This Row],[סה"כ עלות ללא מע"מ]]*(1-$M$2)</f>
        <v>60653.17049550185</v>
      </c>
      <c r="N114" s="1">
        <v>56</v>
      </c>
    </row>
    <row r="115" spans="1:14" ht="28.5" x14ac:dyDescent="0.2">
      <c r="A115" s="1" t="s">
        <v>87</v>
      </c>
      <c r="B115" s="1" t="s">
        <v>217</v>
      </c>
      <c r="C115" s="1" t="s">
        <v>219</v>
      </c>
      <c r="D115" s="1">
        <v>69</v>
      </c>
      <c r="E115" s="1" t="s">
        <v>158</v>
      </c>
      <c r="F115" s="5" t="s">
        <v>159</v>
      </c>
      <c r="G115" s="1">
        <v>0</v>
      </c>
      <c r="H115" s="1">
        <v>0</v>
      </c>
      <c r="I115" s="1">
        <v>0</v>
      </c>
      <c r="J115" s="1">
        <v>0</v>
      </c>
      <c r="K115" s="1">
        <v>0</v>
      </c>
      <c r="L115" s="1">
        <v>0</v>
      </c>
      <c r="M115" s="49">
        <f>+Table3[[#This Row],[סה"כ עלות ללא מע"מ]]*(1-$M$2)</f>
        <v>0</v>
      </c>
      <c r="N115" s="1">
        <v>53</v>
      </c>
    </row>
    <row r="116" spans="1:14" ht="28.5" x14ac:dyDescent="0.2">
      <c r="A116" s="1" t="s">
        <v>87</v>
      </c>
      <c r="B116" s="1" t="s">
        <v>217</v>
      </c>
      <c r="C116" s="1" t="s">
        <v>219</v>
      </c>
      <c r="D116" s="1">
        <v>70</v>
      </c>
      <c r="E116" s="1" t="s">
        <v>160</v>
      </c>
      <c r="F116" s="5" t="s">
        <v>159</v>
      </c>
      <c r="G116" s="1">
        <v>0</v>
      </c>
      <c r="H116" s="1">
        <v>0</v>
      </c>
      <c r="I116" s="1">
        <v>0</v>
      </c>
      <c r="J116" s="1">
        <v>0</v>
      </c>
      <c r="K116" s="1">
        <v>0</v>
      </c>
      <c r="L116" s="1">
        <v>0</v>
      </c>
      <c r="M116" s="49">
        <f>+Table3[[#This Row],[סה"כ עלות ללא מע"מ]]*(1-$M$2)</f>
        <v>0</v>
      </c>
      <c r="N116" s="1">
        <v>54</v>
      </c>
    </row>
    <row r="117" spans="1:14" ht="28.5" x14ac:dyDescent="0.2">
      <c r="A117" s="1" t="s">
        <v>87</v>
      </c>
      <c r="B117" s="1" t="s">
        <v>217</v>
      </c>
      <c r="C117" s="1" t="s">
        <v>219</v>
      </c>
      <c r="D117" s="1">
        <v>71</v>
      </c>
      <c r="E117" s="1" t="s">
        <v>161</v>
      </c>
      <c r="F117" s="5" t="s">
        <v>159</v>
      </c>
      <c r="G117" s="1">
        <v>0</v>
      </c>
      <c r="H117" s="1">
        <v>0</v>
      </c>
      <c r="I117" s="1">
        <v>0</v>
      </c>
      <c r="J117" s="1">
        <v>0</v>
      </c>
      <c r="K117" s="1">
        <v>0</v>
      </c>
      <c r="L117" s="1">
        <v>0</v>
      </c>
      <c r="M117" s="49">
        <f>+Table3[[#This Row],[סה"כ עלות ללא מע"מ]]*(1-$M$2)</f>
        <v>0</v>
      </c>
      <c r="N117" s="1">
        <v>55</v>
      </c>
    </row>
    <row r="118" spans="1:14" ht="28.5" x14ac:dyDescent="0.2">
      <c r="A118" s="1" t="s">
        <v>87</v>
      </c>
      <c r="B118" s="1" t="s">
        <v>217</v>
      </c>
      <c r="C118" s="1" t="s">
        <v>219</v>
      </c>
      <c r="D118" s="1">
        <v>72</v>
      </c>
      <c r="E118" s="1" t="s">
        <v>162</v>
      </c>
      <c r="F118" s="5" t="s">
        <v>159</v>
      </c>
      <c r="G118" s="1">
        <v>0</v>
      </c>
      <c r="H118" s="1">
        <v>0</v>
      </c>
      <c r="I118" s="1">
        <v>0</v>
      </c>
      <c r="J118" s="1">
        <v>0</v>
      </c>
      <c r="K118" s="1">
        <v>0</v>
      </c>
      <c r="L118" s="1">
        <v>0</v>
      </c>
      <c r="M118" s="49">
        <f>+Table3[[#This Row],[סה"כ עלות ללא מע"מ]]*(1-$M$2)</f>
        <v>0</v>
      </c>
      <c r="N118" s="1">
        <v>57</v>
      </c>
    </row>
    <row r="119" spans="1:14" x14ac:dyDescent="0.2">
      <c r="A119" s="1" t="s">
        <v>87</v>
      </c>
      <c r="B119" s="1" t="s">
        <v>217</v>
      </c>
      <c r="C119" s="1" t="s">
        <v>219</v>
      </c>
      <c r="D119" s="1">
        <v>73</v>
      </c>
      <c r="E119" s="1" t="s">
        <v>163</v>
      </c>
      <c r="F119" s="5" t="s">
        <v>164</v>
      </c>
      <c r="G119" s="1">
        <v>44</v>
      </c>
      <c r="H119" s="1">
        <v>25</v>
      </c>
      <c r="I119" s="1">
        <v>38</v>
      </c>
      <c r="J119" s="1">
        <v>19</v>
      </c>
      <c r="K119" s="1">
        <v>48</v>
      </c>
      <c r="L119" s="1">
        <v>35964</v>
      </c>
      <c r="M119" s="49">
        <f>+Table3[[#This Row],[סה"כ עלות ללא מע"מ]]*(1-$M$2)</f>
        <v>30416.657933489907</v>
      </c>
      <c r="N119" s="1">
        <v>58</v>
      </c>
    </row>
    <row r="120" spans="1:14" x14ac:dyDescent="0.2">
      <c r="A120" s="1" t="s">
        <v>87</v>
      </c>
      <c r="B120" s="1" t="s">
        <v>217</v>
      </c>
      <c r="C120" s="1" t="s">
        <v>219</v>
      </c>
      <c r="D120" s="1">
        <v>73</v>
      </c>
      <c r="E120" s="1"/>
      <c r="F120" s="5" t="s">
        <v>165</v>
      </c>
      <c r="G120" s="1"/>
      <c r="H120" s="1"/>
      <c r="I120" s="1"/>
      <c r="J120" s="1"/>
      <c r="K120" s="1"/>
      <c r="L120" s="1"/>
      <c r="M120" s="49">
        <f>+Table3[[#This Row],[סה"כ עלות ללא מע"מ]]*(1-$M$2)</f>
        <v>0</v>
      </c>
      <c r="N120" s="1">
        <v>58</v>
      </c>
    </row>
    <row r="121" spans="1:14" x14ac:dyDescent="0.2">
      <c r="A121" s="1" t="s">
        <v>87</v>
      </c>
      <c r="B121" s="1" t="s">
        <v>217</v>
      </c>
      <c r="C121" s="1" t="s">
        <v>219</v>
      </c>
      <c r="D121" s="1">
        <v>73</v>
      </c>
      <c r="E121" s="1"/>
      <c r="F121" s="5"/>
      <c r="G121" s="1"/>
      <c r="H121" s="1"/>
      <c r="I121" s="1"/>
      <c r="J121" s="1"/>
      <c r="K121" s="1"/>
      <c r="L121" s="1"/>
      <c r="M121" s="49">
        <f>+Table3[[#This Row],[סה"כ עלות ללא מע"מ]]*(1-$M$2)</f>
        <v>0</v>
      </c>
      <c r="N121" s="1">
        <v>58</v>
      </c>
    </row>
    <row r="122" spans="1:14" x14ac:dyDescent="0.2">
      <c r="A122" s="1" t="s">
        <v>87</v>
      </c>
      <c r="B122" s="1" t="s">
        <v>217</v>
      </c>
      <c r="C122" s="1" t="s">
        <v>219</v>
      </c>
      <c r="D122" s="1">
        <v>73</v>
      </c>
      <c r="E122" s="1"/>
      <c r="F122" s="5" t="s">
        <v>166</v>
      </c>
      <c r="G122" s="1"/>
      <c r="H122" s="1"/>
      <c r="I122" s="1"/>
      <c r="J122" s="1"/>
      <c r="K122" s="1"/>
      <c r="L122" s="1"/>
      <c r="M122" s="49">
        <f>+Table3[[#This Row],[סה"כ עלות ללא מע"מ]]*(1-$M$2)</f>
        <v>0</v>
      </c>
      <c r="N122" s="1">
        <v>58</v>
      </c>
    </row>
    <row r="123" spans="1:14" x14ac:dyDescent="0.2">
      <c r="A123" s="1" t="s">
        <v>87</v>
      </c>
      <c r="B123" s="1" t="s">
        <v>217</v>
      </c>
      <c r="C123" s="1" t="s">
        <v>219</v>
      </c>
      <c r="D123" s="1">
        <v>73</v>
      </c>
      <c r="E123" s="1"/>
      <c r="F123" s="5"/>
      <c r="G123" s="1"/>
      <c r="H123" s="1"/>
      <c r="I123" s="1"/>
      <c r="J123" s="1"/>
      <c r="K123" s="1"/>
      <c r="L123" s="1"/>
      <c r="M123" s="49">
        <f>+Table3[[#This Row],[סה"כ עלות ללא מע"מ]]*(1-$M$2)</f>
        <v>0</v>
      </c>
      <c r="N123" s="1">
        <v>58</v>
      </c>
    </row>
    <row r="124" spans="1:14" x14ac:dyDescent="0.2">
      <c r="A124" s="1" t="s">
        <v>87</v>
      </c>
      <c r="B124" s="1" t="s">
        <v>217</v>
      </c>
      <c r="C124" s="1" t="s">
        <v>219</v>
      </c>
      <c r="D124" s="1">
        <v>73</v>
      </c>
      <c r="E124" s="1"/>
      <c r="F124" s="5" t="s">
        <v>167</v>
      </c>
      <c r="G124" s="1"/>
      <c r="H124" s="1"/>
      <c r="I124" s="1"/>
      <c r="J124" s="1"/>
      <c r="K124" s="1"/>
      <c r="L124" s="1"/>
      <c r="M124" s="49">
        <f>+Table3[[#This Row],[סה"כ עלות ללא מע"מ]]*(1-$M$2)</f>
        <v>0</v>
      </c>
      <c r="N124" s="1">
        <v>58</v>
      </c>
    </row>
    <row r="125" spans="1:14" x14ac:dyDescent="0.2">
      <c r="A125" s="1" t="s">
        <v>87</v>
      </c>
      <c r="B125" s="1" t="s">
        <v>217</v>
      </c>
      <c r="C125" s="1" t="s">
        <v>219</v>
      </c>
      <c r="D125" s="1">
        <v>74</v>
      </c>
      <c r="E125" s="1" t="s">
        <v>168</v>
      </c>
      <c r="F125" s="5" t="s">
        <v>169</v>
      </c>
      <c r="G125" s="1">
        <v>126</v>
      </c>
      <c r="H125" s="1">
        <v>60</v>
      </c>
      <c r="I125" s="1">
        <v>90</v>
      </c>
      <c r="J125" s="1">
        <v>45</v>
      </c>
      <c r="K125" s="1">
        <v>115</v>
      </c>
      <c r="L125" s="1">
        <v>90412</v>
      </c>
      <c r="M125" s="49">
        <f>+Table3[[#This Row],[סה"כ עלות ללא מע"מ]]*(1-$M$2)</f>
        <v>76466.212798428693</v>
      </c>
      <c r="N125" s="1">
        <v>59</v>
      </c>
    </row>
    <row r="126" spans="1:14" x14ac:dyDescent="0.2">
      <c r="A126" s="1" t="s">
        <v>87</v>
      </c>
      <c r="B126" s="1" t="s">
        <v>217</v>
      </c>
      <c r="C126" s="1" t="s">
        <v>219</v>
      </c>
      <c r="D126" s="1">
        <v>75</v>
      </c>
      <c r="E126" s="1" t="s">
        <v>170</v>
      </c>
      <c r="F126" s="5" t="s">
        <v>169</v>
      </c>
      <c r="G126" s="1">
        <v>126</v>
      </c>
      <c r="H126" s="1">
        <v>60</v>
      </c>
      <c r="I126" s="1">
        <v>90</v>
      </c>
      <c r="J126" s="1">
        <v>45</v>
      </c>
      <c r="K126" s="1">
        <v>115</v>
      </c>
      <c r="L126" s="1">
        <v>90412</v>
      </c>
      <c r="M126" s="49">
        <f>+Table3[[#This Row],[סה"כ עלות ללא מע"מ]]*(1-$M$2)</f>
        <v>76466.212798428693</v>
      </c>
      <c r="N126" s="1">
        <v>60</v>
      </c>
    </row>
    <row r="127" spans="1:14" x14ac:dyDescent="0.2">
      <c r="A127" s="1" t="s">
        <v>87</v>
      </c>
      <c r="B127" s="1" t="s">
        <v>217</v>
      </c>
      <c r="C127" s="1" t="s">
        <v>219</v>
      </c>
      <c r="D127" s="1">
        <v>76</v>
      </c>
      <c r="E127" s="1" t="s">
        <v>171</v>
      </c>
      <c r="F127" s="5" t="s">
        <v>164</v>
      </c>
      <c r="G127" s="1">
        <v>52</v>
      </c>
      <c r="H127" s="1">
        <v>25</v>
      </c>
      <c r="I127" s="1">
        <v>38</v>
      </c>
      <c r="J127" s="1">
        <v>19</v>
      </c>
      <c r="K127" s="1">
        <v>48</v>
      </c>
      <c r="L127" s="1">
        <v>37740</v>
      </c>
      <c r="M127" s="49">
        <f>+Table3[[#This Row],[סה"כ עלות ללא מע"מ]]*(1-$M$2)</f>
        <v>31918.715115390642</v>
      </c>
      <c r="N127" s="1">
        <v>61</v>
      </c>
    </row>
    <row r="128" spans="1:14" x14ac:dyDescent="0.2">
      <c r="A128" s="1" t="s">
        <v>87</v>
      </c>
      <c r="B128" s="1" t="s">
        <v>217</v>
      </c>
      <c r="C128" s="1" t="s">
        <v>219</v>
      </c>
      <c r="D128" s="1">
        <v>76</v>
      </c>
      <c r="E128" s="1"/>
      <c r="F128" s="5" t="s">
        <v>165</v>
      </c>
      <c r="G128" s="1"/>
      <c r="H128" s="1"/>
      <c r="I128" s="1"/>
      <c r="J128" s="1"/>
      <c r="K128" s="1"/>
      <c r="L128" s="1"/>
      <c r="M128" s="49">
        <f>+Table3[[#This Row],[סה"כ עלות ללא מע"מ]]*(1-$M$2)</f>
        <v>0</v>
      </c>
      <c r="N128" s="1">
        <v>61</v>
      </c>
    </row>
    <row r="129" spans="1:14" x14ac:dyDescent="0.2">
      <c r="A129" s="1" t="s">
        <v>87</v>
      </c>
      <c r="B129" s="1" t="s">
        <v>217</v>
      </c>
      <c r="C129" s="1" t="s">
        <v>219</v>
      </c>
      <c r="D129" s="1">
        <v>76</v>
      </c>
      <c r="E129" s="1"/>
      <c r="F129" s="5"/>
      <c r="G129" s="1"/>
      <c r="H129" s="1"/>
      <c r="I129" s="1"/>
      <c r="J129" s="1"/>
      <c r="K129" s="1"/>
      <c r="L129" s="1"/>
      <c r="M129" s="49">
        <f>+Table3[[#This Row],[סה"כ עלות ללא מע"מ]]*(1-$M$2)</f>
        <v>0</v>
      </c>
      <c r="N129" s="1">
        <v>61</v>
      </c>
    </row>
    <row r="130" spans="1:14" x14ac:dyDescent="0.2">
      <c r="A130" s="1" t="s">
        <v>87</v>
      </c>
      <c r="B130" s="1" t="s">
        <v>217</v>
      </c>
      <c r="C130" s="1" t="s">
        <v>219</v>
      </c>
      <c r="D130" s="1">
        <v>76</v>
      </c>
      <c r="E130" s="1"/>
      <c r="F130" s="5" t="s">
        <v>166</v>
      </c>
      <c r="G130" s="1"/>
      <c r="H130" s="1"/>
      <c r="I130" s="1"/>
      <c r="J130" s="1"/>
      <c r="K130" s="1"/>
      <c r="L130" s="1"/>
      <c r="M130" s="49">
        <f>+Table3[[#This Row],[סה"כ עלות ללא מע"מ]]*(1-$M$2)</f>
        <v>0</v>
      </c>
      <c r="N130" s="1">
        <v>61</v>
      </c>
    </row>
    <row r="131" spans="1:14" x14ac:dyDescent="0.2">
      <c r="A131" s="1" t="s">
        <v>87</v>
      </c>
      <c r="B131" s="1" t="s">
        <v>217</v>
      </c>
      <c r="C131" s="1" t="s">
        <v>219</v>
      </c>
      <c r="D131" s="1">
        <v>76</v>
      </c>
      <c r="E131" s="1"/>
      <c r="F131" s="5"/>
      <c r="G131" s="1"/>
      <c r="H131" s="1"/>
      <c r="I131" s="1"/>
      <c r="J131" s="1"/>
      <c r="K131" s="1"/>
      <c r="L131" s="1"/>
      <c r="M131" s="49">
        <f>+Table3[[#This Row],[סה"כ עלות ללא מע"מ]]*(1-$M$2)</f>
        <v>0</v>
      </c>
      <c r="N131" s="1">
        <v>61</v>
      </c>
    </row>
    <row r="132" spans="1:14" x14ac:dyDescent="0.2">
      <c r="A132" s="1" t="s">
        <v>87</v>
      </c>
      <c r="B132" s="1" t="s">
        <v>217</v>
      </c>
      <c r="C132" s="1" t="s">
        <v>219</v>
      </c>
      <c r="D132" s="1">
        <v>76</v>
      </c>
      <c r="E132" s="1"/>
      <c r="F132" s="5" t="s">
        <v>167</v>
      </c>
      <c r="G132" s="1"/>
      <c r="H132" s="1"/>
      <c r="I132" s="1"/>
      <c r="J132" s="1"/>
      <c r="K132" s="1"/>
      <c r="L132" s="1"/>
      <c r="M132" s="49">
        <f>+Table3[[#This Row],[סה"כ עלות ללא מע"מ]]*(1-$M$2)</f>
        <v>0</v>
      </c>
      <c r="N132" s="1">
        <v>61</v>
      </c>
    </row>
    <row r="133" spans="1:14" ht="28.5" x14ac:dyDescent="0.2">
      <c r="A133" s="1" t="s">
        <v>87</v>
      </c>
      <c r="B133" s="1" t="s">
        <v>217</v>
      </c>
      <c r="C133" s="1" t="s">
        <v>219</v>
      </c>
      <c r="D133" s="1">
        <v>77</v>
      </c>
      <c r="E133" s="1" t="s">
        <v>172</v>
      </c>
      <c r="F133" s="5" t="s">
        <v>173</v>
      </c>
      <c r="G133" s="1">
        <v>74</v>
      </c>
      <c r="H133" s="1">
        <v>35</v>
      </c>
      <c r="I133" s="1">
        <v>53</v>
      </c>
      <c r="J133" s="1">
        <v>26</v>
      </c>
      <c r="K133" s="1">
        <v>67</v>
      </c>
      <c r="L133" s="1">
        <v>52885</v>
      </c>
      <c r="M133" s="49">
        <f>+Table3[[#This Row],[סה"כ עלות ללא מע"מ]]*(1-$M$2)</f>
        <v>44727.643054516011</v>
      </c>
      <c r="N133" s="1">
        <v>62</v>
      </c>
    </row>
    <row r="134" spans="1:14" ht="42.75" x14ac:dyDescent="0.2">
      <c r="A134" s="1" t="s">
        <v>87</v>
      </c>
      <c r="B134" s="1" t="s">
        <v>217</v>
      </c>
      <c r="C134" s="1" t="s">
        <v>219</v>
      </c>
      <c r="D134" s="1">
        <v>78</v>
      </c>
      <c r="E134" s="1" t="s">
        <v>174</v>
      </c>
      <c r="F134" s="5" t="s">
        <v>175</v>
      </c>
      <c r="G134" s="1">
        <v>0</v>
      </c>
      <c r="H134" s="1"/>
      <c r="I134" s="1">
        <v>0</v>
      </c>
      <c r="J134" s="1">
        <v>0</v>
      </c>
      <c r="K134" s="1">
        <v>0</v>
      </c>
      <c r="L134" s="1">
        <v>0</v>
      </c>
      <c r="M134" s="49">
        <f>+Table3[[#This Row],[סה"כ עלות ללא מע"מ]]*(1-$M$2)</f>
        <v>0</v>
      </c>
      <c r="N134" s="1"/>
    </row>
    <row r="135" spans="1:14" x14ac:dyDescent="0.2">
      <c r="A135" s="1" t="s">
        <v>87</v>
      </c>
      <c r="B135" s="1" t="s">
        <v>217</v>
      </c>
      <c r="C135" s="1" t="s">
        <v>219</v>
      </c>
      <c r="D135" s="1">
        <v>78</v>
      </c>
      <c r="E135" s="1"/>
      <c r="F135" s="5" t="s">
        <v>176</v>
      </c>
      <c r="G135" s="1"/>
      <c r="H135" s="1"/>
      <c r="I135" s="1"/>
      <c r="J135" s="1"/>
      <c r="K135" s="1"/>
      <c r="L135" s="1"/>
      <c r="M135" s="49">
        <f>+Table3[[#This Row],[סה"כ עלות ללא מע"מ]]*(1-$M$2)</f>
        <v>0</v>
      </c>
      <c r="N135" s="1"/>
    </row>
    <row r="136" spans="1:14" x14ac:dyDescent="0.2">
      <c r="A136" s="1" t="s">
        <v>87</v>
      </c>
      <c r="B136" s="1" t="s">
        <v>217</v>
      </c>
      <c r="C136" s="1" t="s">
        <v>219</v>
      </c>
      <c r="D136" s="1">
        <v>78</v>
      </c>
      <c r="E136" s="1"/>
      <c r="F136" s="5" t="s">
        <v>177</v>
      </c>
      <c r="G136" s="1"/>
      <c r="H136" s="1"/>
      <c r="I136" s="1"/>
      <c r="J136" s="1"/>
      <c r="K136" s="1"/>
      <c r="L136" s="1"/>
      <c r="M136" s="49">
        <f>+Table3[[#This Row],[סה"כ עלות ללא מע"מ]]*(1-$M$2)</f>
        <v>0</v>
      </c>
      <c r="N136" s="1"/>
    </row>
    <row r="137" spans="1:14" x14ac:dyDescent="0.2">
      <c r="A137" s="1" t="s">
        <v>87</v>
      </c>
      <c r="B137" s="1" t="s">
        <v>217</v>
      </c>
      <c r="C137" s="1" t="s">
        <v>219</v>
      </c>
      <c r="D137" s="1">
        <v>78</v>
      </c>
      <c r="E137" s="1"/>
      <c r="F137" s="5" t="s">
        <v>178</v>
      </c>
      <c r="G137" s="1"/>
      <c r="H137" s="1"/>
      <c r="I137" s="1"/>
      <c r="J137" s="1"/>
      <c r="K137" s="1"/>
      <c r="L137" s="1"/>
      <c r="M137" s="49">
        <f>+Table3[[#This Row],[סה"כ עלות ללא מע"מ]]*(1-$M$2)</f>
        <v>0</v>
      </c>
      <c r="N137" s="1"/>
    </row>
    <row r="138" spans="1:14" ht="42.75" x14ac:dyDescent="0.2">
      <c r="A138" s="1" t="s">
        <v>87</v>
      </c>
      <c r="B138" s="1" t="s">
        <v>217</v>
      </c>
      <c r="C138" s="1" t="s">
        <v>219</v>
      </c>
      <c r="D138" s="1">
        <v>79</v>
      </c>
      <c r="E138" s="1" t="s">
        <v>179</v>
      </c>
      <c r="F138" s="5" t="s">
        <v>180</v>
      </c>
      <c r="G138" s="1">
        <v>0</v>
      </c>
      <c r="H138" s="1">
        <v>0</v>
      </c>
      <c r="I138" s="1">
        <v>0</v>
      </c>
      <c r="J138" s="1">
        <v>200</v>
      </c>
      <c r="K138" s="1">
        <v>0</v>
      </c>
      <c r="L138" s="1">
        <v>45600</v>
      </c>
      <c r="M138" s="49">
        <f>+Table3[[#This Row],[סה"כ עלות ללא מע"מ]]*(1-$M$2)</f>
        <v>38566.333048802684</v>
      </c>
      <c r="N138" s="1">
        <v>64</v>
      </c>
    </row>
    <row r="139" spans="1:14" x14ac:dyDescent="0.2">
      <c r="A139" s="1" t="s">
        <v>87</v>
      </c>
      <c r="B139" s="1" t="s">
        <v>217</v>
      </c>
      <c r="C139" s="1" t="s">
        <v>219</v>
      </c>
      <c r="D139" s="1">
        <v>79</v>
      </c>
      <c r="E139" s="1"/>
      <c r="F139" s="5" t="s">
        <v>181</v>
      </c>
      <c r="G139" s="1"/>
      <c r="H139" s="1"/>
      <c r="I139" s="1"/>
      <c r="J139" s="1"/>
      <c r="K139" s="1"/>
      <c r="L139" s="1"/>
      <c r="M139" s="49">
        <f>+Table3[[#This Row],[סה"כ עלות ללא מע"מ]]*(1-$M$2)</f>
        <v>0</v>
      </c>
      <c r="N139" s="1">
        <v>64</v>
      </c>
    </row>
    <row r="140" spans="1:14" x14ac:dyDescent="0.2">
      <c r="A140" s="1" t="s">
        <v>87</v>
      </c>
      <c r="B140" s="1" t="s">
        <v>217</v>
      </c>
      <c r="C140" s="1" t="s">
        <v>219</v>
      </c>
      <c r="D140" s="1">
        <v>79</v>
      </c>
      <c r="E140" s="1"/>
      <c r="F140" s="5"/>
      <c r="G140" s="1"/>
      <c r="H140" s="1"/>
      <c r="I140" s="1"/>
      <c r="J140" s="1"/>
      <c r="K140" s="1"/>
      <c r="L140" s="1"/>
      <c r="M140" s="49">
        <f>+Table3[[#This Row],[סה"כ עלות ללא מע"מ]]*(1-$M$2)</f>
        <v>0</v>
      </c>
      <c r="N140" s="1">
        <v>64</v>
      </c>
    </row>
    <row r="141" spans="1:14" ht="28.5" x14ac:dyDescent="0.2">
      <c r="A141" s="1" t="s">
        <v>87</v>
      </c>
      <c r="B141" s="1" t="s">
        <v>217</v>
      </c>
      <c r="C141" s="1" t="s">
        <v>219</v>
      </c>
      <c r="D141" s="1">
        <v>79</v>
      </c>
      <c r="E141" s="1"/>
      <c r="F141" s="5" t="s">
        <v>182</v>
      </c>
      <c r="G141" s="1"/>
      <c r="H141" s="1"/>
      <c r="I141" s="1"/>
      <c r="J141" s="1"/>
      <c r="K141" s="1"/>
      <c r="L141" s="1"/>
      <c r="M141" s="49">
        <f>+Table3[[#This Row],[סה"כ עלות ללא מע"מ]]*(1-$M$2)</f>
        <v>0</v>
      </c>
      <c r="N141" s="1">
        <v>64</v>
      </c>
    </row>
    <row r="142" spans="1:14" x14ac:dyDescent="0.2">
      <c r="A142" s="1" t="s">
        <v>87</v>
      </c>
      <c r="B142" s="1" t="s">
        <v>217</v>
      </c>
      <c r="C142" s="1" t="s">
        <v>219</v>
      </c>
      <c r="D142" s="1">
        <v>79</v>
      </c>
      <c r="E142" s="1"/>
      <c r="F142" s="5" t="s">
        <v>183</v>
      </c>
      <c r="G142" s="1"/>
      <c r="H142" s="1"/>
      <c r="I142" s="1"/>
      <c r="J142" s="1"/>
      <c r="K142" s="1"/>
      <c r="L142" s="1"/>
      <c r="M142" s="49">
        <f>+Table3[[#This Row],[סה"כ עלות ללא מע"מ]]*(1-$M$2)</f>
        <v>0</v>
      </c>
      <c r="N142" s="1">
        <v>64</v>
      </c>
    </row>
    <row r="143" spans="1:14" x14ac:dyDescent="0.2">
      <c r="A143" s="1" t="s">
        <v>87</v>
      </c>
      <c r="B143" s="1" t="s">
        <v>217</v>
      </c>
      <c r="C143" s="1" t="s">
        <v>219</v>
      </c>
      <c r="D143" s="1">
        <v>79</v>
      </c>
      <c r="E143" s="1"/>
      <c r="F143" s="5" t="s">
        <v>184</v>
      </c>
      <c r="G143" s="1"/>
      <c r="H143" s="1"/>
      <c r="I143" s="1"/>
      <c r="J143" s="1"/>
      <c r="K143" s="1"/>
      <c r="L143" s="1"/>
      <c r="M143" s="49">
        <f>+Table3[[#This Row],[סה"כ עלות ללא מע"מ]]*(1-$M$2)</f>
        <v>0</v>
      </c>
      <c r="N143" s="1">
        <v>64</v>
      </c>
    </row>
    <row r="144" spans="1:14" ht="42.75" x14ac:dyDescent="0.2">
      <c r="A144" s="1" t="s">
        <v>87</v>
      </c>
      <c r="B144" s="1" t="s">
        <v>217</v>
      </c>
      <c r="C144" s="1" t="s">
        <v>219</v>
      </c>
      <c r="D144" s="1">
        <v>79</v>
      </c>
      <c r="E144" s="1"/>
      <c r="F144" s="5" t="s">
        <v>185</v>
      </c>
      <c r="G144" s="1"/>
      <c r="H144" s="1"/>
      <c r="I144" s="1"/>
      <c r="J144" s="1"/>
      <c r="K144" s="1"/>
      <c r="L144" s="1"/>
      <c r="M144" s="49">
        <f>+Table3[[#This Row],[סה"כ עלות ללא מע"מ]]*(1-$M$2)</f>
        <v>0</v>
      </c>
      <c r="N144" s="1">
        <v>64</v>
      </c>
    </row>
    <row r="145" spans="1:14" x14ac:dyDescent="0.2">
      <c r="A145" s="1" t="s">
        <v>87</v>
      </c>
      <c r="B145" s="1" t="s">
        <v>217</v>
      </c>
      <c r="C145" s="1" t="s">
        <v>219</v>
      </c>
      <c r="D145" s="1">
        <v>79</v>
      </c>
      <c r="E145" s="1"/>
      <c r="F145" s="5" t="s">
        <v>186</v>
      </c>
      <c r="G145" s="1"/>
      <c r="H145" s="1"/>
      <c r="I145" s="1"/>
      <c r="J145" s="1"/>
      <c r="K145" s="1"/>
      <c r="L145" s="1"/>
      <c r="M145" s="49">
        <f>+Table3[[#This Row],[סה"כ עלות ללא מע"מ]]*(1-$M$2)</f>
        <v>0</v>
      </c>
      <c r="N145" s="1">
        <v>64</v>
      </c>
    </row>
    <row r="146" spans="1:14" ht="28.5" x14ac:dyDescent="0.2">
      <c r="A146" s="1" t="s">
        <v>87</v>
      </c>
      <c r="B146" s="1" t="s">
        <v>217</v>
      </c>
      <c r="C146" s="1" t="s">
        <v>219</v>
      </c>
      <c r="D146" s="1">
        <v>79</v>
      </c>
      <c r="E146" s="1"/>
      <c r="F146" s="5" t="s">
        <v>187</v>
      </c>
      <c r="G146" s="1"/>
      <c r="H146" s="1"/>
      <c r="I146" s="1"/>
      <c r="J146" s="1"/>
      <c r="K146" s="1"/>
      <c r="L146" s="1"/>
      <c r="M146" s="49">
        <f>+Table3[[#This Row],[סה"כ עלות ללא מע"מ]]*(1-$M$2)</f>
        <v>0</v>
      </c>
      <c r="N146" s="1">
        <v>64</v>
      </c>
    </row>
    <row r="147" spans="1:14" x14ac:dyDescent="0.2">
      <c r="A147" s="1" t="s">
        <v>87</v>
      </c>
      <c r="B147" s="1" t="s">
        <v>217</v>
      </c>
      <c r="C147" s="1" t="s">
        <v>219</v>
      </c>
      <c r="D147" s="1">
        <v>79</v>
      </c>
      <c r="E147" s="1"/>
      <c r="F147" s="5" t="s">
        <v>188</v>
      </c>
      <c r="G147" s="1"/>
      <c r="H147" s="1"/>
      <c r="I147" s="1"/>
      <c r="J147" s="1"/>
      <c r="K147" s="1"/>
      <c r="L147" s="1"/>
      <c r="M147" s="49">
        <f>+Table3[[#This Row],[סה"כ עלות ללא מע"מ]]*(1-$M$2)</f>
        <v>0</v>
      </c>
      <c r="N147" s="1">
        <v>64</v>
      </c>
    </row>
    <row r="148" spans="1:14" x14ac:dyDescent="0.2">
      <c r="A148" s="1" t="s">
        <v>87</v>
      </c>
      <c r="B148" s="1" t="s">
        <v>217</v>
      </c>
      <c r="C148" s="1" t="s">
        <v>219</v>
      </c>
      <c r="D148" s="1">
        <v>79</v>
      </c>
      <c r="E148" s="1"/>
      <c r="F148" s="5"/>
      <c r="G148" s="1"/>
      <c r="H148" s="1"/>
      <c r="I148" s="1"/>
      <c r="J148" s="1"/>
      <c r="K148" s="1"/>
      <c r="L148" s="1"/>
      <c r="M148" s="49">
        <f>+Table3[[#This Row],[סה"כ עלות ללא מע"מ]]*(1-$M$2)</f>
        <v>0</v>
      </c>
      <c r="N148" s="1">
        <v>64</v>
      </c>
    </row>
    <row r="149" spans="1:14" ht="42.75" x14ac:dyDescent="0.2">
      <c r="A149" s="1" t="s">
        <v>87</v>
      </c>
      <c r="B149" s="1" t="s">
        <v>217</v>
      </c>
      <c r="C149" s="1" t="s">
        <v>219</v>
      </c>
      <c r="D149" s="1">
        <v>79</v>
      </c>
      <c r="E149" s="1"/>
      <c r="F149" s="5" t="s">
        <v>189</v>
      </c>
      <c r="G149" s="1"/>
      <c r="H149" s="1"/>
      <c r="I149" s="1"/>
      <c r="J149" s="1"/>
      <c r="K149" s="1"/>
      <c r="L149" s="1"/>
      <c r="M149" s="49">
        <f>+Table3[[#This Row],[סה"כ עלות ללא מע"מ]]*(1-$M$2)</f>
        <v>0</v>
      </c>
      <c r="N149" s="1">
        <v>64</v>
      </c>
    </row>
    <row r="150" spans="1:14" ht="57" x14ac:dyDescent="0.2">
      <c r="A150" s="1" t="s">
        <v>87</v>
      </c>
      <c r="B150" s="1" t="s">
        <v>217</v>
      </c>
      <c r="C150" s="1" t="s">
        <v>219</v>
      </c>
      <c r="D150" s="1">
        <v>80</v>
      </c>
      <c r="E150" s="1" t="s">
        <v>190</v>
      </c>
      <c r="F150" s="5" t="s">
        <v>191</v>
      </c>
      <c r="G150" s="1">
        <v>0</v>
      </c>
      <c r="H150" s="1">
        <v>0</v>
      </c>
      <c r="I150" s="1">
        <v>0</v>
      </c>
      <c r="J150" s="1">
        <v>0</v>
      </c>
      <c r="K150" s="1">
        <v>0</v>
      </c>
      <c r="L150" s="1">
        <v>0</v>
      </c>
      <c r="M150" s="49">
        <f>+Table3[[#This Row],[סה"כ עלות ללא מע"מ]]*(1-$M$2)</f>
        <v>0</v>
      </c>
      <c r="N150" s="1">
        <v>64</v>
      </c>
    </row>
    <row r="151" spans="1:14" ht="71.25" x14ac:dyDescent="0.2">
      <c r="A151" s="1" t="s">
        <v>87</v>
      </c>
      <c r="B151" s="1" t="s">
        <v>217</v>
      </c>
      <c r="C151" s="1" t="s">
        <v>219</v>
      </c>
      <c r="D151" s="1">
        <v>81</v>
      </c>
      <c r="E151" s="1" t="s">
        <v>192</v>
      </c>
      <c r="F151" s="5" t="s">
        <v>193</v>
      </c>
      <c r="G151" s="1">
        <v>145</v>
      </c>
      <c r="H151" s="1">
        <v>70</v>
      </c>
      <c r="I151" s="1">
        <v>105</v>
      </c>
      <c r="J151" s="1">
        <v>53</v>
      </c>
      <c r="K151" s="1">
        <v>134</v>
      </c>
      <c r="L151" s="1">
        <v>105119</v>
      </c>
      <c r="M151" s="49">
        <f>+Table3[[#This Row],[סה"כ עלות ללא מע"מ]]*(1-$M$2)</f>
        <v>88904.700959585287</v>
      </c>
      <c r="N151" s="1">
        <v>106</v>
      </c>
    </row>
    <row r="152" spans="1:14" ht="28.5" x14ac:dyDescent="0.2">
      <c r="A152" s="1" t="s">
        <v>87</v>
      </c>
      <c r="B152" s="1" t="s">
        <v>217</v>
      </c>
      <c r="C152" s="1" t="s">
        <v>219</v>
      </c>
      <c r="D152" s="1">
        <v>81</v>
      </c>
      <c r="E152" s="1"/>
      <c r="F152" s="5" t="s">
        <v>194</v>
      </c>
      <c r="G152" s="1"/>
      <c r="H152" s="1"/>
      <c r="I152" s="1"/>
      <c r="J152" s="1"/>
      <c r="K152" s="1"/>
      <c r="L152" s="1"/>
      <c r="M152" s="49">
        <f>+Table3[[#This Row],[סה"כ עלות ללא מע"מ]]*(1-$M$2)</f>
        <v>0</v>
      </c>
      <c r="N152" s="1">
        <v>106</v>
      </c>
    </row>
    <row r="153" spans="1:14" ht="28.5" x14ac:dyDescent="0.2">
      <c r="A153" s="1" t="s">
        <v>87</v>
      </c>
      <c r="B153" s="1" t="s">
        <v>217</v>
      </c>
      <c r="C153" s="1" t="s">
        <v>219</v>
      </c>
      <c r="D153" s="1">
        <v>81</v>
      </c>
      <c r="E153" s="1"/>
      <c r="F153" s="5" t="s">
        <v>195</v>
      </c>
      <c r="G153" s="1"/>
      <c r="H153" s="1"/>
      <c r="I153" s="1"/>
      <c r="J153" s="1"/>
      <c r="K153" s="1"/>
      <c r="L153" s="1"/>
      <c r="M153" s="49">
        <f>+Table3[[#This Row],[סה"כ עלות ללא מע"מ]]*(1-$M$2)</f>
        <v>0</v>
      </c>
      <c r="N153" s="1">
        <v>106</v>
      </c>
    </row>
    <row r="154" spans="1:14" x14ac:dyDescent="0.2">
      <c r="A154" s="1" t="s">
        <v>87</v>
      </c>
      <c r="B154" s="1" t="s">
        <v>217</v>
      </c>
      <c r="C154" s="1" t="s">
        <v>219</v>
      </c>
      <c r="D154" s="1">
        <v>81</v>
      </c>
      <c r="E154" s="1"/>
      <c r="F154" s="5" t="s">
        <v>196</v>
      </c>
      <c r="G154" s="1"/>
      <c r="H154" s="1"/>
      <c r="I154" s="1"/>
      <c r="J154" s="1"/>
      <c r="K154" s="1"/>
      <c r="L154" s="1"/>
      <c r="M154" s="49">
        <f>+Table3[[#This Row],[סה"כ עלות ללא מע"מ]]*(1-$M$2)</f>
        <v>0</v>
      </c>
      <c r="N154" s="1">
        <v>106</v>
      </c>
    </row>
    <row r="155" spans="1:14" ht="42.75" x14ac:dyDescent="0.2">
      <c r="A155" s="1" t="s">
        <v>87</v>
      </c>
      <c r="B155" s="1" t="s">
        <v>217</v>
      </c>
      <c r="C155" s="1" t="s">
        <v>219</v>
      </c>
      <c r="D155" s="1">
        <v>82</v>
      </c>
      <c r="E155" s="1" t="s">
        <v>197</v>
      </c>
      <c r="F155" s="5" t="s">
        <v>198</v>
      </c>
      <c r="G155" s="1">
        <v>105</v>
      </c>
      <c r="H155" s="1">
        <v>50</v>
      </c>
      <c r="I155" s="1">
        <v>75</v>
      </c>
      <c r="J155" s="1">
        <v>38</v>
      </c>
      <c r="K155" s="1">
        <v>96</v>
      </c>
      <c r="L155" s="1">
        <v>75489</v>
      </c>
      <c r="M155" s="49">
        <f>+Table3[[#This Row],[סה"כ עלות ללא מע"מ]]*(1-$M$2)</f>
        <v>63845.042007040916</v>
      </c>
      <c r="N155" s="1">
        <v>107</v>
      </c>
    </row>
    <row r="156" spans="1:14" x14ac:dyDescent="0.2">
      <c r="A156" s="1" t="s">
        <v>87</v>
      </c>
      <c r="B156" s="1" t="s">
        <v>217</v>
      </c>
      <c r="C156" s="1" t="s">
        <v>219</v>
      </c>
      <c r="D156" s="1">
        <v>82</v>
      </c>
      <c r="E156" s="1"/>
      <c r="F156" s="5"/>
      <c r="G156" s="1"/>
      <c r="H156" s="1"/>
      <c r="I156" s="1"/>
      <c r="J156" s="1"/>
      <c r="K156" s="1"/>
      <c r="L156" s="1"/>
      <c r="M156" s="49">
        <f>+Table3[[#This Row],[סה"כ עלות ללא מע"מ]]*(1-$M$2)</f>
        <v>0</v>
      </c>
      <c r="N156" s="1">
        <v>107</v>
      </c>
    </row>
    <row r="157" spans="1:14" x14ac:dyDescent="0.2">
      <c r="A157" s="1" t="s">
        <v>87</v>
      </c>
      <c r="B157" s="1" t="s">
        <v>217</v>
      </c>
      <c r="C157" s="1" t="s">
        <v>219</v>
      </c>
      <c r="D157" s="1">
        <v>82</v>
      </c>
      <c r="E157" s="1"/>
      <c r="F157" s="5" t="s">
        <v>199</v>
      </c>
      <c r="G157" s="1"/>
      <c r="H157" s="1"/>
      <c r="I157" s="1"/>
      <c r="J157" s="1"/>
      <c r="K157" s="1"/>
      <c r="L157" s="1"/>
      <c r="M157" s="49">
        <f>+Table3[[#This Row],[סה"כ עלות ללא מע"מ]]*(1-$M$2)</f>
        <v>0</v>
      </c>
      <c r="N157" s="1">
        <v>107</v>
      </c>
    </row>
    <row r="158" spans="1:14" ht="28.5" x14ac:dyDescent="0.2">
      <c r="A158" s="1" t="s">
        <v>87</v>
      </c>
      <c r="B158" s="1" t="s">
        <v>217</v>
      </c>
      <c r="C158" s="1" t="s">
        <v>219</v>
      </c>
      <c r="D158" s="1">
        <v>82</v>
      </c>
      <c r="E158" s="1"/>
      <c r="F158" s="5" t="s">
        <v>200</v>
      </c>
      <c r="G158" s="1"/>
      <c r="H158" s="1"/>
      <c r="I158" s="1"/>
      <c r="J158" s="1"/>
      <c r="K158" s="1"/>
      <c r="L158" s="1"/>
      <c r="M158" s="49">
        <f>+Table3[[#This Row],[סה"כ עלות ללא מע"מ]]*(1-$M$2)</f>
        <v>0</v>
      </c>
      <c r="N158" s="1">
        <v>107</v>
      </c>
    </row>
    <row r="159" spans="1:14" x14ac:dyDescent="0.2">
      <c r="A159" s="1" t="s">
        <v>87</v>
      </c>
      <c r="B159" s="1" t="s">
        <v>217</v>
      </c>
      <c r="C159" s="1" t="s">
        <v>219</v>
      </c>
      <c r="D159" s="1">
        <v>82</v>
      </c>
      <c r="E159" s="1"/>
      <c r="F159" s="5"/>
      <c r="G159" s="1"/>
      <c r="H159" s="1"/>
      <c r="I159" s="1"/>
      <c r="J159" s="1"/>
      <c r="K159" s="1"/>
      <c r="L159" s="1"/>
      <c r="M159" s="49">
        <f>+Table3[[#This Row],[סה"כ עלות ללא מע"מ]]*(1-$M$2)</f>
        <v>0</v>
      </c>
      <c r="N159" s="1">
        <v>107</v>
      </c>
    </row>
    <row r="160" spans="1:14" ht="28.5" x14ac:dyDescent="0.2">
      <c r="A160" s="1" t="s">
        <v>87</v>
      </c>
      <c r="B160" s="1" t="s">
        <v>217</v>
      </c>
      <c r="C160" s="1" t="s">
        <v>219</v>
      </c>
      <c r="D160" s="1">
        <v>82</v>
      </c>
      <c r="E160" s="1"/>
      <c r="F160" s="5" t="s">
        <v>201</v>
      </c>
      <c r="G160" s="1"/>
      <c r="H160" s="1"/>
      <c r="I160" s="1"/>
      <c r="J160" s="1"/>
      <c r="K160" s="1"/>
      <c r="L160" s="1"/>
      <c r="M160" s="49">
        <f>+Table3[[#This Row],[סה"כ עלות ללא מע"מ]]*(1-$M$2)</f>
        <v>0</v>
      </c>
      <c r="N160" s="1">
        <v>107</v>
      </c>
    </row>
    <row r="161" spans="1:14" x14ac:dyDescent="0.2">
      <c r="A161" s="1" t="s">
        <v>87</v>
      </c>
      <c r="B161" s="1" t="s">
        <v>217</v>
      </c>
      <c r="C161" s="1" t="s">
        <v>219</v>
      </c>
      <c r="D161" s="1">
        <v>82</v>
      </c>
      <c r="E161" s="1"/>
      <c r="F161" s="5"/>
      <c r="G161" s="1"/>
      <c r="H161" s="1"/>
      <c r="I161" s="1"/>
      <c r="J161" s="1"/>
      <c r="K161" s="1"/>
      <c r="L161" s="1"/>
      <c r="M161" s="49">
        <f>+Table3[[#This Row],[סה"כ עלות ללא מע"מ]]*(1-$M$2)</f>
        <v>0</v>
      </c>
      <c r="N161" s="1">
        <v>107</v>
      </c>
    </row>
    <row r="162" spans="1:14" x14ac:dyDescent="0.2">
      <c r="A162" s="1" t="s">
        <v>87</v>
      </c>
      <c r="B162" s="1" t="s">
        <v>217</v>
      </c>
      <c r="C162" s="1" t="s">
        <v>219</v>
      </c>
      <c r="D162" s="1">
        <v>82</v>
      </c>
      <c r="E162" s="1"/>
      <c r="F162" s="5"/>
      <c r="G162" s="1"/>
      <c r="H162" s="1"/>
      <c r="I162" s="1"/>
      <c r="J162" s="1"/>
      <c r="K162" s="1"/>
      <c r="L162" s="1"/>
      <c r="M162" s="49">
        <f>+Table3[[#This Row],[סה"כ עלות ללא מע"מ]]*(1-$M$2)</f>
        <v>0</v>
      </c>
      <c r="N162" s="1">
        <v>107</v>
      </c>
    </row>
    <row r="163" spans="1:14" x14ac:dyDescent="0.2">
      <c r="A163" s="1" t="s">
        <v>87</v>
      </c>
      <c r="B163" s="1" t="s">
        <v>217</v>
      </c>
      <c r="C163" s="1" t="s">
        <v>219</v>
      </c>
      <c r="D163" s="1">
        <v>82</v>
      </c>
      <c r="E163" s="1"/>
      <c r="F163" s="5"/>
      <c r="G163" s="1"/>
      <c r="H163" s="1"/>
      <c r="I163" s="1"/>
      <c r="J163" s="1"/>
      <c r="K163" s="1"/>
      <c r="L163" s="1"/>
      <c r="M163" s="49">
        <f>+Table3[[#This Row],[סה"כ עלות ללא מע"מ]]*(1-$M$2)</f>
        <v>0</v>
      </c>
      <c r="N163" s="1">
        <v>107</v>
      </c>
    </row>
    <row r="164" spans="1:14" ht="57" x14ac:dyDescent="0.2">
      <c r="A164" s="1" t="s">
        <v>87</v>
      </c>
      <c r="B164" s="1" t="s">
        <v>217</v>
      </c>
      <c r="C164" s="1" t="s">
        <v>219</v>
      </c>
      <c r="D164" s="1">
        <v>82</v>
      </c>
      <c r="E164" s="1"/>
      <c r="F164" s="5" t="s">
        <v>202</v>
      </c>
      <c r="G164" s="1"/>
      <c r="H164" s="1"/>
      <c r="I164" s="1"/>
      <c r="J164" s="1"/>
      <c r="K164" s="1"/>
      <c r="L164" s="1"/>
      <c r="M164" s="49">
        <f>+Table3[[#This Row],[סה"כ עלות ללא מע"מ]]*(1-$M$2)</f>
        <v>0</v>
      </c>
      <c r="N164" s="1">
        <v>107</v>
      </c>
    </row>
    <row r="165" spans="1:14" x14ac:dyDescent="0.2">
      <c r="A165" s="1" t="s">
        <v>87</v>
      </c>
      <c r="B165" s="1" t="s">
        <v>217</v>
      </c>
      <c r="C165" s="1" t="s">
        <v>219</v>
      </c>
      <c r="D165" s="1">
        <v>83</v>
      </c>
      <c r="E165" s="1" t="s">
        <v>203</v>
      </c>
      <c r="F165" s="5" t="s">
        <v>204</v>
      </c>
      <c r="G165" s="1">
        <v>62</v>
      </c>
      <c r="H165" s="1">
        <v>30</v>
      </c>
      <c r="I165" s="1">
        <v>45</v>
      </c>
      <c r="J165" s="1">
        <v>23</v>
      </c>
      <c r="K165" s="1">
        <v>57</v>
      </c>
      <c r="L165" s="1">
        <v>45003</v>
      </c>
      <c r="M165" s="49">
        <f>+Table3[[#This Row],[סה"כ עלות ללא מע"מ]]*(1-$M$2)</f>
        <v>38061.418556913755</v>
      </c>
      <c r="N165" s="1">
        <v>90</v>
      </c>
    </row>
    <row r="166" spans="1:14" x14ac:dyDescent="0.2">
      <c r="A166" s="1" t="s">
        <v>87</v>
      </c>
      <c r="B166" s="1" t="s">
        <v>217</v>
      </c>
      <c r="C166" s="1" t="s">
        <v>219</v>
      </c>
      <c r="D166" s="1">
        <v>83</v>
      </c>
      <c r="E166" s="1"/>
      <c r="F166" s="5" t="s">
        <v>205</v>
      </c>
      <c r="G166" s="1"/>
      <c r="H166" s="1"/>
      <c r="I166" s="1"/>
      <c r="J166" s="1"/>
      <c r="K166" s="1"/>
      <c r="L166" s="1"/>
      <c r="M166" s="49">
        <f>+Table3[[#This Row],[סה"כ עלות ללא מע"מ]]*(1-$M$2)</f>
        <v>0</v>
      </c>
      <c r="N166" s="1">
        <v>90</v>
      </c>
    </row>
    <row r="167" spans="1:14" ht="28.5" x14ac:dyDescent="0.2">
      <c r="A167" s="1" t="s">
        <v>87</v>
      </c>
      <c r="B167" s="1" t="s">
        <v>217</v>
      </c>
      <c r="C167" s="1" t="s">
        <v>219</v>
      </c>
      <c r="D167" s="1">
        <v>83</v>
      </c>
      <c r="E167" s="1"/>
      <c r="F167" s="5" t="s">
        <v>206</v>
      </c>
      <c r="G167" s="1"/>
      <c r="H167" s="1"/>
      <c r="I167" s="1"/>
      <c r="J167" s="1"/>
      <c r="K167" s="1"/>
      <c r="L167" s="1"/>
      <c r="M167" s="49">
        <f>+Table3[[#This Row],[סה"כ עלות ללא מע"מ]]*(1-$M$2)</f>
        <v>0</v>
      </c>
      <c r="N167" s="1">
        <v>90</v>
      </c>
    </row>
    <row r="168" spans="1:14" x14ac:dyDescent="0.2">
      <c r="A168" s="1" t="s">
        <v>87</v>
      </c>
      <c r="B168" s="1" t="s">
        <v>217</v>
      </c>
      <c r="C168" s="1" t="s">
        <v>219</v>
      </c>
      <c r="D168" s="1">
        <v>83</v>
      </c>
      <c r="E168" s="1"/>
      <c r="F168" s="5" t="s">
        <v>207</v>
      </c>
      <c r="G168" s="1"/>
      <c r="H168" s="1"/>
      <c r="I168" s="1"/>
      <c r="J168" s="1"/>
      <c r="K168" s="1"/>
      <c r="L168" s="1"/>
      <c r="M168" s="49">
        <f>+Table3[[#This Row],[סה"כ עלות ללא מע"מ]]*(1-$M$2)</f>
        <v>0</v>
      </c>
      <c r="N168" s="1">
        <v>90</v>
      </c>
    </row>
    <row r="169" spans="1:14" x14ac:dyDescent="0.2">
      <c r="A169" s="1" t="s">
        <v>87</v>
      </c>
      <c r="B169" s="1" t="s">
        <v>217</v>
      </c>
      <c r="C169" s="1" t="s">
        <v>219</v>
      </c>
      <c r="D169" s="1">
        <v>84</v>
      </c>
      <c r="E169" s="1" t="s">
        <v>208</v>
      </c>
      <c r="F169" s="5" t="s">
        <v>209</v>
      </c>
      <c r="G169" s="1">
        <v>105</v>
      </c>
      <c r="H169" s="1">
        <v>50</v>
      </c>
      <c r="I169" s="1">
        <v>75</v>
      </c>
      <c r="J169" s="1">
        <v>38</v>
      </c>
      <c r="K169" s="1">
        <v>96</v>
      </c>
      <c r="L169" s="1">
        <v>75489</v>
      </c>
      <c r="M169" s="49">
        <f>+Table3[[#This Row],[סה"כ עלות ללא מע"מ]]*(1-$M$2)</f>
        <v>63845.042007040916</v>
      </c>
      <c r="N169" s="1"/>
    </row>
    <row r="170" spans="1:14" x14ac:dyDescent="0.2">
      <c r="A170" s="1" t="s">
        <v>87</v>
      </c>
      <c r="B170" s="1" t="s">
        <v>217</v>
      </c>
      <c r="C170" s="1" t="s">
        <v>219</v>
      </c>
      <c r="D170" s="1">
        <v>85</v>
      </c>
      <c r="E170" s="1" t="s">
        <v>210</v>
      </c>
      <c r="F170" s="5" t="s">
        <v>211</v>
      </c>
      <c r="G170" s="1">
        <v>0</v>
      </c>
      <c r="H170" s="1">
        <v>0</v>
      </c>
      <c r="I170" s="1">
        <v>0</v>
      </c>
      <c r="J170" s="1">
        <v>0</v>
      </c>
      <c r="K170" s="1">
        <v>0</v>
      </c>
      <c r="L170" s="1">
        <v>0</v>
      </c>
      <c r="M170" s="49">
        <f>+Table3[[#This Row],[סה"כ עלות ללא מע"מ]]*(1-$M$2)</f>
        <v>0</v>
      </c>
      <c r="N170" s="1"/>
    </row>
    <row r="171" spans="1:14" x14ac:dyDescent="0.2">
      <c r="A171" s="1" t="s">
        <v>87</v>
      </c>
      <c r="B171" s="1" t="s">
        <v>217</v>
      </c>
      <c r="C171" s="1" t="s">
        <v>219</v>
      </c>
      <c r="D171" s="1">
        <v>85</v>
      </c>
      <c r="E171" s="1"/>
      <c r="F171" s="5" t="s">
        <v>212</v>
      </c>
      <c r="G171" s="1"/>
      <c r="H171" s="1"/>
      <c r="I171" s="1"/>
      <c r="J171" s="1"/>
      <c r="K171" s="1"/>
      <c r="L171" s="1"/>
      <c r="M171" s="49">
        <f>+Table3[[#This Row],[סה"כ עלות ללא מע"מ]]*(1-$M$2)</f>
        <v>0</v>
      </c>
      <c r="N171" s="1"/>
    </row>
    <row r="172" spans="1:14" x14ac:dyDescent="0.2">
      <c r="A172" s="1" t="s">
        <v>87</v>
      </c>
      <c r="B172" s="1" t="s">
        <v>217</v>
      </c>
      <c r="C172" s="1" t="s">
        <v>219</v>
      </c>
      <c r="D172" s="1">
        <v>86</v>
      </c>
      <c r="E172" s="1" t="s">
        <v>213</v>
      </c>
      <c r="F172" s="5" t="s">
        <v>214</v>
      </c>
      <c r="G172" s="1">
        <v>0</v>
      </c>
      <c r="H172" s="1"/>
      <c r="I172" s="1">
        <v>0</v>
      </c>
      <c r="J172" s="1">
        <v>0</v>
      </c>
      <c r="K172" s="1">
        <v>0</v>
      </c>
      <c r="L172" s="1">
        <v>0</v>
      </c>
      <c r="M172" s="49">
        <f>+Table3[[#This Row],[סה"כ עלות ללא מע"מ]]*(1-$M$2)</f>
        <v>0</v>
      </c>
      <c r="N172" s="1"/>
    </row>
    <row r="173" spans="1:14" x14ac:dyDescent="0.2">
      <c r="A173" s="1" t="s">
        <v>87</v>
      </c>
      <c r="B173" s="1" t="s">
        <v>217</v>
      </c>
      <c r="C173" s="1" t="s">
        <v>11</v>
      </c>
      <c r="D173" s="1">
        <v>87</v>
      </c>
      <c r="E173" s="1" t="s">
        <v>215</v>
      </c>
      <c r="F173" s="5" t="s">
        <v>216</v>
      </c>
      <c r="G173" s="1">
        <v>0</v>
      </c>
      <c r="H173" s="1"/>
      <c r="I173" s="1">
        <v>0</v>
      </c>
      <c r="J173" s="1">
        <v>0</v>
      </c>
      <c r="K173" s="1">
        <v>0</v>
      </c>
      <c r="L173" s="1">
        <v>0</v>
      </c>
      <c r="M173" s="49">
        <f>+Table3[[#This Row],[סה"כ עלות ללא מע"מ]]*(1-$M$2)</f>
        <v>0</v>
      </c>
      <c r="N173" s="1"/>
    </row>
    <row r="174" spans="1:14" ht="28.5" x14ac:dyDescent="0.2">
      <c r="A174" s="1" t="s">
        <v>87</v>
      </c>
      <c r="B174" s="1" t="s">
        <v>217</v>
      </c>
      <c r="C174" s="1" t="s">
        <v>11</v>
      </c>
      <c r="D174" s="1">
        <v>95</v>
      </c>
      <c r="E174" s="1" t="s">
        <v>238</v>
      </c>
      <c r="F174" s="5"/>
      <c r="G174" s="1">
        <v>126</v>
      </c>
      <c r="H174" s="1">
        <v>99</v>
      </c>
      <c r="I174" s="1">
        <v>40</v>
      </c>
      <c r="J174" s="1">
        <v>110</v>
      </c>
      <c r="K174" s="1">
        <v>0</v>
      </c>
      <c r="L174" s="1">
        <v>79986</v>
      </c>
      <c r="M174" s="49">
        <f>+Table3[[#This Row],[סה"כ עלות ללא מע"מ]]*(1-$M$2)</f>
        <v>67648.392878103768</v>
      </c>
      <c r="N174" s="1"/>
    </row>
    <row r="175" spans="1:14" x14ac:dyDescent="0.2">
      <c r="A175" s="1" t="s">
        <v>87</v>
      </c>
      <c r="B175" s="1" t="s">
        <v>217</v>
      </c>
      <c r="C175" s="1" t="s">
        <v>11</v>
      </c>
      <c r="D175" s="1">
        <v>96</v>
      </c>
      <c r="E175" s="1" t="s">
        <v>13</v>
      </c>
      <c r="F175" s="5" t="s">
        <v>239</v>
      </c>
      <c r="G175" s="1">
        <v>25</v>
      </c>
      <c r="H175" s="1">
        <v>80</v>
      </c>
      <c r="I175" s="1">
        <v>5</v>
      </c>
      <c r="J175" s="1">
        <v>40</v>
      </c>
      <c r="K175" s="1">
        <v>60</v>
      </c>
      <c r="L175" s="1">
        <v>42015</v>
      </c>
      <c r="M175" s="49">
        <f>+Table3[[#This Row],[סה"כ עלות ללא מע"מ]]*(1-$M$2)</f>
        <v>35534.308838715893</v>
      </c>
      <c r="N175" s="1">
        <v>35</v>
      </c>
    </row>
    <row r="176" spans="1:14" x14ac:dyDescent="0.2">
      <c r="A176" s="1" t="s">
        <v>87</v>
      </c>
      <c r="B176" s="1" t="s">
        <v>217</v>
      </c>
      <c r="C176" s="1" t="s">
        <v>11</v>
      </c>
      <c r="D176" s="1">
        <v>96</v>
      </c>
      <c r="E176" s="1"/>
      <c r="F176" s="5" t="s">
        <v>240</v>
      </c>
      <c r="G176" s="1"/>
      <c r="H176" s="1"/>
      <c r="I176" s="1"/>
      <c r="J176" s="1"/>
      <c r="K176" s="1"/>
      <c r="L176" s="1"/>
      <c r="M176" s="49">
        <f>+Table3[[#This Row],[סה"כ עלות ללא מע"מ]]*(1-$M$2)</f>
        <v>0</v>
      </c>
      <c r="N176" s="1"/>
    </row>
    <row r="177" spans="1:14" x14ac:dyDescent="0.2">
      <c r="A177" s="1" t="s">
        <v>87</v>
      </c>
      <c r="B177" s="1" t="s">
        <v>217</v>
      </c>
      <c r="C177" s="1" t="s">
        <v>11</v>
      </c>
      <c r="D177" s="1">
        <v>96</v>
      </c>
      <c r="E177" s="1"/>
      <c r="F177" s="5" t="s">
        <v>241</v>
      </c>
      <c r="G177" s="1"/>
      <c r="H177" s="1"/>
      <c r="I177" s="1"/>
      <c r="J177" s="1"/>
      <c r="K177" s="1"/>
      <c r="L177" s="1"/>
      <c r="M177" s="49">
        <f>+Table3[[#This Row],[סה"כ עלות ללא מע"מ]]*(1-$M$2)</f>
        <v>0</v>
      </c>
      <c r="N177" s="1"/>
    </row>
    <row r="178" spans="1:14" ht="28.5" x14ac:dyDescent="0.2">
      <c r="A178" s="1" t="s">
        <v>87</v>
      </c>
      <c r="B178" s="1" t="s">
        <v>217</v>
      </c>
      <c r="C178" s="1" t="s">
        <v>11</v>
      </c>
      <c r="D178" s="1">
        <v>97</v>
      </c>
      <c r="E178" s="1" t="s">
        <v>37</v>
      </c>
      <c r="F178" s="5" t="s">
        <v>38</v>
      </c>
      <c r="G178" s="1">
        <v>19</v>
      </c>
      <c r="H178" s="1">
        <v>15</v>
      </c>
      <c r="I178" s="1">
        <v>10</v>
      </c>
      <c r="J178" s="1">
        <v>0</v>
      </c>
      <c r="K178" s="1">
        <v>10</v>
      </c>
      <c r="L178" s="1">
        <v>11038</v>
      </c>
      <c r="M178" s="49">
        <f>+Table3[[#This Row],[סה"כ עלות ללא מע"מ]]*(1-$M$2)</f>
        <v>9335.4207059799137</v>
      </c>
      <c r="N178" s="1">
        <v>9</v>
      </c>
    </row>
    <row r="179" spans="1:14" x14ac:dyDescent="0.2">
      <c r="A179" s="1" t="s">
        <v>87</v>
      </c>
      <c r="B179" s="1" t="s">
        <v>217</v>
      </c>
      <c r="C179" s="1" t="s">
        <v>11</v>
      </c>
      <c r="D179" s="1">
        <v>97</v>
      </c>
      <c r="E179" s="1"/>
      <c r="F179" s="5" t="s">
        <v>242</v>
      </c>
      <c r="G179" s="1"/>
      <c r="H179" s="1"/>
      <c r="I179" s="1"/>
      <c r="J179" s="1"/>
      <c r="K179" s="1"/>
      <c r="L179" s="1"/>
      <c r="M179" s="49">
        <f>+Table3[[#This Row],[סה"כ עלות ללא מע"מ]]*(1-$M$2)</f>
        <v>0</v>
      </c>
      <c r="N179" s="1">
        <v>9</v>
      </c>
    </row>
    <row r="180" spans="1:14" ht="28.5" x14ac:dyDescent="0.2">
      <c r="A180" s="1" t="s">
        <v>87</v>
      </c>
      <c r="B180" s="1" t="s">
        <v>217</v>
      </c>
      <c r="C180" s="1" t="s">
        <v>11</v>
      </c>
      <c r="D180" s="1">
        <v>98</v>
      </c>
      <c r="E180" s="1" t="s">
        <v>243</v>
      </c>
      <c r="F180" s="5" t="s">
        <v>76</v>
      </c>
      <c r="G180" s="1">
        <v>25</v>
      </c>
      <c r="H180" s="1">
        <v>80</v>
      </c>
      <c r="I180" s="1">
        <v>40</v>
      </c>
      <c r="J180" s="1">
        <v>100</v>
      </c>
      <c r="K180" s="1">
        <v>100</v>
      </c>
      <c r="L180" s="1">
        <v>70750</v>
      </c>
      <c r="M180" s="49">
        <f>+Table3[[#This Row],[סה"כ עלות ללא מע"מ]]*(1-$M$2)</f>
        <v>59837.018929885744</v>
      </c>
      <c r="N180" s="1">
        <v>109</v>
      </c>
    </row>
    <row r="181" spans="1:14" x14ac:dyDescent="0.2">
      <c r="A181" s="1" t="s">
        <v>87</v>
      </c>
      <c r="B181" s="1" t="s">
        <v>217</v>
      </c>
      <c r="C181" s="1" t="s">
        <v>11</v>
      </c>
      <c r="D181" s="1">
        <v>101</v>
      </c>
      <c r="E181" s="1" t="s">
        <v>220</v>
      </c>
      <c r="F181" s="5" t="s">
        <v>221</v>
      </c>
      <c r="G181" s="1">
        <v>63</v>
      </c>
      <c r="H181" s="1">
        <v>120</v>
      </c>
      <c r="I181" s="1">
        <v>60</v>
      </c>
      <c r="J181" s="1">
        <v>0</v>
      </c>
      <c r="K181" s="1">
        <v>50</v>
      </c>
      <c r="L181" s="1">
        <v>58586</v>
      </c>
      <c r="M181" s="49">
        <f>+Table3[[#This Row],[סה"כ עלות ללא מע"מ]]*(1-$M$2)</f>
        <v>49549.280438534079</v>
      </c>
      <c r="N181" s="1">
        <v>75</v>
      </c>
    </row>
    <row r="182" spans="1:14" x14ac:dyDescent="0.2">
      <c r="A182" s="1" t="s">
        <v>87</v>
      </c>
      <c r="B182" s="1" t="s">
        <v>217</v>
      </c>
      <c r="C182" s="1" t="s">
        <v>11</v>
      </c>
      <c r="D182" s="1">
        <v>101</v>
      </c>
      <c r="E182" s="1"/>
      <c r="F182" s="5" t="s">
        <v>222</v>
      </c>
      <c r="G182" s="1"/>
      <c r="H182" s="1"/>
      <c r="I182" s="1"/>
      <c r="J182" s="1"/>
      <c r="K182" s="1"/>
      <c r="L182" s="1"/>
      <c r="M182" s="49">
        <f>+Table3[[#This Row],[סה"כ עלות ללא מע"מ]]*(1-$M$2)</f>
        <v>0</v>
      </c>
      <c r="N182" s="1">
        <v>75</v>
      </c>
    </row>
    <row r="183" spans="1:14" x14ac:dyDescent="0.2">
      <c r="A183" s="1" t="s">
        <v>87</v>
      </c>
      <c r="B183" s="1" t="s">
        <v>217</v>
      </c>
      <c r="C183" s="1" t="s">
        <v>11</v>
      </c>
      <c r="D183" s="1">
        <v>101</v>
      </c>
      <c r="E183" s="1"/>
      <c r="F183" s="5" t="s">
        <v>223</v>
      </c>
      <c r="G183" s="1"/>
      <c r="H183" s="1"/>
      <c r="I183" s="1"/>
      <c r="J183" s="1"/>
      <c r="K183" s="1"/>
      <c r="L183" s="1"/>
      <c r="M183" s="49">
        <f>+Table3[[#This Row],[סה"כ עלות ללא מע"מ]]*(1-$M$2)</f>
        <v>0</v>
      </c>
      <c r="N183" s="1">
        <v>75</v>
      </c>
    </row>
    <row r="184" spans="1:14" x14ac:dyDescent="0.2">
      <c r="A184" s="1" t="s">
        <v>87</v>
      </c>
      <c r="B184" s="1" t="s">
        <v>217</v>
      </c>
      <c r="C184" s="1" t="s">
        <v>11</v>
      </c>
      <c r="D184" s="1">
        <v>101</v>
      </c>
      <c r="E184" s="1"/>
      <c r="F184" s="5" t="s">
        <v>224</v>
      </c>
      <c r="G184" s="1"/>
      <c r="H184" s="1"/>
      <c r="I184" s="1"/>
      <c r="J184" s="1"/>
      <c r="K184" s="1"/>
      <c r="L184" s="1"/>
      <c r="M184" s="49">
        <f>+Table3[[#This Row],[סה"כ עלות ללא מע"מ]]*(1-$M$2)</f>
        <v>0</v>
      </c>
      <c r="N184" s="1">
        <v>75</v>
      </c>
    </row>
    <row r="185" spans="1:14" x14ac:dyDescent="0.2">
      <c r="A185" s="1" t="s">
        <v>87</v>
      </c>
      <c r="B185" s="1" t="s">
        <v>217</v>
      </c>
      <c r="C185" s="1" t="s">
        <v>11</v>
      </c>
      <c r="D185" s="1">
        <v>101</v>
      </c>
      <c r="E185" s="1"/>
      <c r="F185" s="5" t="s">
        <v>225</v>
      </c>
      <c r="G185" s="1"/>
      <c r="H185" s="1"/>
      <c r="I185" s="1"/>
      <c r="J185" s="1"/>
      <c r="K185" s="1"/>
      <c r="L185" s="1"/>
      <c r="M185" s="49">
        <f>+Table3[[#This Row],[סה"כ עלות ללא מע"מ]]*(1-$M$2)</f>
        <v>0</v>
      </c>
      <c r="N185" s="1">
        <v>75</v>
      </c>
    </row>
    <row r="186" spans="1:14" ht="28.5" x14ac:dyDescent="0.2">
      <c r="A186" s="1" t="s">
        <v>87</v>
      </c>
      <c r="B186" s="1" t="s">
        <v>217</v>
      </c>
      <c r="C186" s="1" t="s">
        <v>11</v>
      </c>
      <c r="D186" s="1">
        <v>101</v>
      </c>
      <c r="E186" s="1"/>
      <c r="F186" s="5" t="s">
        <v>226</v>
      </c>
      <c r="G186" s="1"/>
      <c r="H186" s="1"/>
      <c r="I186" s="1"/>
      <c r="J186" s="1"/>
      <c r="K186" s="1"/>
      <c r="L186" s="1"/>
      <c r="M186" s="49">
        <f>+Table3[[#This Row],[סה"כ עלות ללא מע"מ]]*(1-$M$2)</f>
        <v>0</v>
      </c>
      <c r="N186" s="1">
        <v>75</v>
      </c>
    </row>
    <row r="187" spans="1:14" x14ac:dyDescent="0.2">
      <c r="A187" s="1" t="s">
        <v>87</v>
      </c>
      <c r="B187" s="1" t="s">
        <v>217</v>
      </c>
      <c r="C187" s="1" t="s">
        <v>11</v>
      </c>
      <c r="D187" s="1">
        <v>101</v>
      </c>
      <c r="E187" s="1"/>
      <c r="F187" s="5" t="s">
        <v>227</v>
      </c>
      <c r="G187" s="1"/>
      <c r="H187" s="1"/>
      <c r="I187" s="1"/>
      <c r="J187" s="1"/>
      <c r="K187" s="1"/>
      <c r="L187" s="1"/>
      <c r="M187" s="49">
        <f>+Table3[[#This Row],[סה"כ עלות ללא מע"מ]]*(1-$M$2)</f>
        <v>0</v>
      </c>
      <c r="N187" s="1">
        <v>75</v>
      </c>
    </row>
    <row r="188" spans="1:14" ht="28.5" x14ac:dyDescent="0.2">
      <c r="A188" s="1" t="s">
        <v>87</v>
      </c>
      <c r="B188" s="1" t="s">
        <v>217</v>
      </c>
      <c r="C188" s="1" t="s">
        <v>11</v>
      </c>
      <c r="D188" s="1">
        <v>101</v>
      </c>
      <c r="E188" s="1"/>
      <c r="F188" s="5" t="s">
        <v>228</v>
      </c>
      <c r="G188" s="1"/>
      <c r="H188" s="1"/>
      <c r="I188" s="1"/>
      <c r="J188" s="1"/>
      <c r="K188" s="1"/>
      <c r="L188" s="1"/>
      <c r="M188" s="49">
        <f>+Table3[[#This Row],[סה"כ עלות ללא מע"מ]]*(1-$M$2)</f>
        <v>0</v>
      </c>
      <c r="N188" s="1">
        <v>75</v>
      </c>
    </row>
    <row r="189" spans="1:14" x14ac:dyDescent="0.2">
      <c r="A189" s="1" t="s">
        <v>87</v>
      </c>
      <c r="B189" s="1" t="s">
        <v>217</v>
      </c>
      <c r="C189" s="1" t="s">
        <v>11</v>
      </c>
      <c r="D189" s="1">
        <v>101</v>
      </c>
      <c r="E189" s="1"/>
      <c r="F189" s="5" t="s">
        <v>229</v>
      </c>
      <c r="G189" s="1"/>
      <c r="H189" s="1"/>
      <c r="I189" s="1"/>
      <c r="J189" s="1"/>
      <c r="K189" s="1"/>
      <c r="L189" s="1"/>
      <c r="M189" s="49">
        <f>+Table3[[#This Row],[סה"כ עלות ללא מע"מ]]*(1-$M$2)</f>
        <v>0</v>
      </c>
      <c r="N189" s="1">
        <v>75</v>
      </c>
    </row>
    <row r="190" spans="1:14" ht="28.5" x14ac:dyDescent="0.2">
      <c r="A190" s="1" t="s">
        <v>87</v>
      </c>
      <c r="B190" s="1" t="s">
        <v>217</v>
      </c>
      <c r="C190" s="1" t="s">
        <v>11</v>
      </c>
      <c r="D190" s="1">
        <v>101</v>
      </c>
      <c r="E190" s="1"/>
      <c r="F190" s="5" t="s">
        <v>230</v>
      </c>
      <c r="G190" s="1"/>
      <c r="H190" s="1"/>
      <c r="I190" s="1"/>
      <c r="J190" s="1"/>
      <c r="K190" s="1"/>
      <c r="L190" s="1"/>
      <c r="M190" s="49">
        <f>+Table3[[#This Row],[סה"כ עלות ללא מע"מ]]*(1-$M$2)</f>
        <v>0</v>
      </c>
      <c r="N190" s="1">
        <v>75</v>
      </c>
    </row>
    <row r="191" spans="1:14" ht="28.5" x14ac:dyDescent="0.2">
      <c r="A191" s="1" t="s">
        <v>87</v>
      </c>
      <c r="B191" s="1" t="s">
        <v>217</v>
      </c>
      <c r="C191" s="1" t="s">
        <v>11</v>
      </c>
      <c r="D191" s="1">
        <v>101</v>
      </c>
      <c r="E191" s="1"/>
      <c r="F191" s="5" t="s">
        <v>231</v>
      </c>
      <c r="G191" s="1"/>
      <c r="H191" s="1"/>
      <c r="I191" s="1"/>
      <c r="J191" s="1"/>
      <c r="K191" s="1"/>
      <c r="L191" s="1"/>
      <c r="M191" s="49">
        <f>+Table3[[#This Row],[סה"כ עלות ללא מע"מ]]*(1-$M$2)</f>
        <v>0</v>
      </c>
      <c r="N191" s="1">
        <v>75</v>
      </c>
    </row>
    <row r="192" spans="1:14" ht="28.5" x14ac:dyDescent="0.2">
      <c r="A192" s="1" t="s">
        <v>87</v>
      </c>
      <c r="B192" s="1" t="s">
        <v>217</v>
      </c>
      <c r="C192" s="1" t="s">
        <v>11</v>
      </c>
      <c r="D192" s="1">
        <v>101</v>
      </c>
      <c r="E192" s="1"/>
      <c r="F192" s="5" t="s">
        <v>244</v>
      </c>
      <c r="G192" s="1"/>
      <c r="H192" s="1"/>
      <c r="I192" s="1"/>
      <c r="J192" s="1"/>
      <c r="K192" s="1"/>
      <c r="L192" s="1"/>
      <c r="M192" s="49">
        <f>+Table3[[#This Row],[סה"כ עלות ללא מע"מ]]*(1-$M$2)</f>
        <v>0</v>
      </c>
      <c r="N192" s="1">
        <v>75</v>
      </c>
    </row>
    <row r="193" spans="1:14" x14ac:dyDescent="0.2">
      <c r="A193" s="1" t="s">
        <v>87</v>
      </c>
      <c r="B193" s="1" t="s">
        <v>217</v>
      </c>
      <c r="C193" s="1" t="s">
        <v>11</v>
      </c>
      <c r="D193" s="1">
        <v>101</v>
      </c>
      <c r="E193" s="1"/>
      <c r="F193" s="5"/>
      <c r="G193" s="1"/>
      <c r="H193" s="1"/>
      <c r="I193" s="1"/>
      <c r="J193" s="1"/>
      <c r="K193" s="1"/>
      <c r="L193" s="1"/>
      <c r="M193" s="49">
        <f>+Table3[[#This Row],[סה"כ עלות ללא מע"מ]]*(1-$M$2)</f>
        <v>0</v>
      </c>
      <c r="N193" s="1">
        <v>75</v>
      </c>
    </row>
    <row r="194" spans="1:14" x14ac:dyDescent="0.2">
      <c r="A194" s="1" t="s">
        <v>87</v>
      </c>
      <c r="B194" s="1" t="s">
        <v>217</v>
      </c>
      <c r="C194" s="1" t="s">
        <v>11</v>
      </c>
      <c r="D194" s="1">
        <v>101</v>
      </c>
      <c r="E194" s="1"/>
      <c r="F194" s="5"/>
      <c r="G194" s="1"/>
      <c r="H194" s="1"/>
      <c r="I194" s="1"/>
      <c r="J194" s="1"/>
      <c r="K194" s="1"/>
      <c r="L194" s="1"/>
      <c r="M194" s="49">
        <f>+Table3[[#This Row],[סה"כ עלות ללא מע"מ]]*(1-$M$2)</f>
        <v>0</v>
      </c>
      <c r="N194" s="1">
        <v>75</v>
      </c>
    </row>
    <row r="195" spans="1:14" x14ac:dyDescent="0.2">
      <c r="A195" s="1" t="s">
        <v>87</v>
      </c>
      <c r="B195" s="1" t="s">
        <v>217</v>
      </c>
      <c r="C195" s="1" t="s">
        <v>11</v>
      </c>
      <c r="D195" s="1">
        <v>101</v>
      </c>
      <c r="E195" s="1"/>
      <c r="F195" s="5" t="s">
        <v>245</v>
      </c>
      <c r="G195" s="1"/>
      <c r="H195" s="1"/>
      <c r="I195" s="1"/>
      <c r="J195" s="1"/>
      <c r="K195" s="1"/>
      <c r="L195" s="1"/>
      <c r="M195" s="49">
        <f>+Table3[[#This Row],[סה"כ עלות ללא מע"מ]]*(1-$M$2)</f>
        <v>0</v>
      </c>
      <c r="N195" s="1">
        <v>75</v>
      </c>
    </row>
    <row r="196" spans="1:14" x14ac:dyDescent="0.2">
      <c r="A196" s="1" t="s">
        <v>87</v>
      </c>
      <c r="B196" s="1" t="s">
        <v>217</v>
      </c>
      <c r="C196" s="1" t="s">
        <v>11</v>
      </c>
      <c r="D196" s="1">
        <v>101</v>
      </c>
      <c r="E196" s="1"/>
      <c r="F196" s="5"/>
      <c r="G196" s="1"/>
      <c r="H196" s="1"/>
      <c r="I196" s="1"/>
      <c r="J196" s="1"/>
      <c r="K196" s="1"/>
      <c r="L196" s="1"/>
      <c r="M196" s="49">
        <f>+Table3[[#This Row],[סה"כ עלות ללא מע"מ]]*(1-$M$2)</f>
        <v>0</v>
      </c>
      <c r="N196" s="1">
        <v>75</v>
      </c>
    </row>
    <row r="197" spans="1:14" x14ac:dyDescent="0.2">
      <c r="A197" s="1" t="s">
        <v>87</v>
      </c>
      <c r="B197" s="1" t="s">
        <v>217</v>
      </c>
      <c r="C197" s="1" t="s">
        <v>11</v>
      </c>
      <c r="D197" s="1">
        <v>101</v>
      </c>
      <c r="E197" s="1"/>
      <c r="F197" s="5" t="s">
        <v>232</v>
      </c>
      <c r="G197" s="1"/>
      <c r="H197" s="1"/>
      <c r="I197" s="1"/>
      <c r="J197" s="1"/>
      <c r="K197" s="1"/>
      <c r="L197" s="1"/>
      <c r="M197" s="49">
        <f>+Table3[[#This Row],[סה"כ עלות ללא מע"מ]]*(1-$M$2)</f>
        <v>0</v>
      </c>
      <c r="N197" s="1">
        <v>75</v>
      </c>
    </row>
    <row r="198" spans="1:14" x14ac:dyDescent="0.2">
      <c r="A198" s="1" t="s">
        <v>87</v>
      </c>
      <c r="B198" s="1" t="s">
        <v>217</v>
      </c>
      <c r="C198" s="1" t="s">
        <v>11</v>
      </c>
      <c r="D198" s="1">
        <v>101</v>
      </c>
      <c r="E198" s="1"/>
      <c r="F198" s="5" t="s">
        <v>233</v>
      </c>
      <c r="G198" s="1"/>
      <c r="H198" s="1"/>
      <c r="I198" s="1"/>
      <c r="J198" s="1"/>
      <c r="K198" s="1"/>
      <c r="L198" s="1"/>
      <c r="M198" s="49">
        <f>+Table3[[#This Row],[סה"כ עלות ללא מע"מ]]*(1-$M$2)</f>
        <v>0</v>
      </c>
      <c r="N198" s="1">
        <v>75</v>
      </c>
    </row>
    <row r="199" spans="1:14" x14ac:dyDescent="0.2">
      <c r="A199" s="1" t="s">
        <v>87</v>
      </c>
      <c r="B199" s="1" t="s">
        <v>217</v>
      </c>
      <c r="C199" s="1" t="s">
        <v>11</v>
      </c>
      <c r="D199" s="1">
        <v>101</v>
      </c>
      <c r="E199" s="1"/>
      <c r="F199" s="5" t="s">
        <v>234</v>
      </c>
      <c r="G199" s="1"/>
      <c r="H199" s="1"/>
      <c r="I199" s="1"/>
      <c r="J199" s="1"/>
      <c r="K199" s="1"/>
      <c r="L199" s="1"/>
      <c r="M199" s="49">
        <f>+Table3[[#This Row],[סה"כ עלות ללא מע"מ]]*(1-$M$2)</f>
        <v>0</v>
      </c>
      <c r="N199" s="1">
        <v>75</v>
      </c>
    </row>
    <row r="200" spans="1:14" x14ac:dyDescent="0.2">
      <c r="A200" s="1" t="s">
        <v>87</v>
      </c>
      <c r="B200" s="1" t="s">
        <v>217</v>
      </c>
      <c r="C200" s="1" t="s">
        <v>11</v>
      </c>
      <c r="D200" s="1">
        <v>101</v>
      </c>
      <c r="E200" s="1"/>
      <c r="F200" s="5" t="s">
        <v>235</v>
      </c>
      <c r="G200" s="1"/>
      <c r="H200" s="1"/>
      <c r="I200" s="1"/>
      <c r="J200" s="1"/>
      <c r="K200" s="1"/>
      <c r="L200" s="1"/>
      <c r="M200" s="49">
        <f>+Table3[[#This Row],[סה"כ עלות ללא מע"מ]]*(1-$M$2)</f>
        <v>0</v>
      </c>
      <c r="N200" s="1">
        <v>75</v>
      </c>
    </row>
    <row r="201" spans="1:14" x14ac:dyDescent="0.2">
      <c r="A201" s="1" t="s">
        <v>87</v>
      </c>
      <c r="B201" s="1" t="s">
        <v>217</v>
      </c>
      <c r="C201" s="1" t="s">
        <v>11</v>
      </c>
      <c r="D201" s="1">
        <v>101</v>
      </c>
      <c r="E201" s="1"/>
      <c r="F201" s="5" t="s">
        <v>236</v>
      </c>
      <c r="G201" s="1"/>
      <c r="H201" s="1"/>
      <c r="I201" s="1"/>
      <c r="J201" s="1"/>
      <c r="K201" s="1"/>
      <c r="L201" s="1"/>
      <c r="M201" s="49">
        <f>+Table3[[#This Row],[סה"כ עלות ללא מע"מ]]*(1-$M$2)</f>
        <v>0</v>
      </c>
      <c r="N201" s="1">
        <v>75</v>
      </c>
    </row>
    <row r="202" spans="1:14" x14ac:dyDescent="0.2">
      <c r="A202" s="1" t="s">
        <v>87</v>
      </c>
      <c r="B202" s="1" t="s">
        <v>217</v>
      </c>
      <c r="C202" s="1" t="s">
        <v>11</v>
      </c>
      <c r="D202" s="1">
        <v>101</v>
      </c>
      <c r="E202" s="1"/>
      <c r="F202" s="5" t="s">
        <v>237</v>
      </c>
      <c r="G202" s="1"/>
      <c r="H202" s="1"/>
      <c r="I202" s="1"/>
      <c r="J202" s="1"/>
      <c r="K202" s="1"/>
      <c r="L202" s="1"/>
      <c r="M202" s="49">
        <f>+Table3[[#This Row],[סה"כ עלות ללא מע"מ]]*(1-$M$2)</f>
        <v>0</v>
      </c>
      <c r="N202" s="1">
        <v>75</v>
      </c>
    </row>
    <row r="203" spans="1:14" x14ac:dyDescent="0.2">
      <c r="A203" s="1" t="s">
        <v>87</v>
      </c>
      <c r="B203" s="1" t="s">
        <v>217</v>
      </c>
      <c r="C203" s="1" t="s">
        <v>11</v>
      </c>
      <c r="D203" s="1">
        <v>102</v>
      </c>
      <c r="E203" s="1" t="s">
        <v>246</v>
      </c>
      <c r="F203" s="5" t="s">
        <v>247</v>
      </c>
      <c r="G203" s="1">
        <v>0</v>
      </c>
      <c r="H203" s="1">
        <v>0</v>
      </c>
      <c r="I203" s="1">
        <v>0</v>
      </c>
      <c r="J203" s="1">
        <v>0</v>
      </c>
      <c r="K203" s="1">
        <v>0</v>
      </c>
      <c r="L203" s="1">
        <v>0</v>
      </c>
      <c r="M203" s="49">
        <f>+Table3[[#This Row],[סה"כ עלות ללא מע"מ]]*(1-$M$2)</f>
        <v>0</v>
      </c>
      <c r="N203" s="1">
        <v>120</v>
      </c>
    </row>
    <row r="204" spans="1:14" ht="28.5" x14ac:dyDescent="0.2">
      <c r="A204" s="1" t="s">
        <v>87</v>
      </c>
      <c r="B204" s="1" t="s">
        <v>217</v>
      </c>
      <c r="C204" s="1" t="s">
        <v>11</v>
      </c>
      <c r="D204" s="1">
        <v>102.1</v>
      </c>
      <c r="E204" s="1" t="s">
        <v>248</v>
      </c>
      <c r="F204" s="5" t="s">
        <v>249</v>
      </c>
      <c r="G204" s="1">
        <v>0</v>
      </c>
      <c r="H204" s="1">
        <v>0</v>
      </c>
      <c r="I204" s="1">
        <v>0</v>
      </c>
      <c r="J204" s="1">
        <v>0</v>
      </c>
      <c r="K204" s="1">
        <v>0</v>
      </c>
      <c r="L204" s="1">
        <v>0</v>
      </c>
      <c r="M204" s="49">
        <f>+Table3[[#This Row],[סה"כ עלות ללא מע"מ]]*(1-$M$2)</f>
        <v>0</v>
      </c>
      <c r="N204" s="1">
        <v>120</v>
      </c>
    </row>
    <row r="205" spans="1:14" ht="57" x14ac:dyDescent="0.2">
      <c r="A205" s="1" t="s">
        <v>87</v>
      </c>
      <c r="B205" s="1" t="s">
        <v>217</v>
      </c>
      <c r="C205" s="1" t="s">
        <v>11</v>
      </c>
      <c r="D205" s="1">
        <v>108</v>
      </c>
      <c r="E205" s="1" t="s">
        <v>190</v>
      </c>
      <c r="F205" s="5" t="s">
        <v>250</v>
      </c>
      <c r="G205" s="1">
        <v>25</v>
      </c>
      <c r="H205" s="1">
        <v>30</v>
      </c>
      <c r="I205" s="1">
        <v>20</v>
      </c>
      <c r="J205" s="1">
        <v>50</v>
      </c>
      <c r="K205" s="1">
        <v>50</v>
      </c>
      <c r="L205" s="1">
        <v>36290</v>
      </c>
      <c r="M205" s="49">
        <f>+Table3[[#This Row],[סה"כ עלות ללא מע"מ]]*(1-$M$2)</f>
        <v>30692.373384672137</v>
      </c>
      <c r="N205" s="1">
        <v>64</v>
      </c>
    </row>
    <row r="206" spans="1:14" x14ac:dyDescent="0.2">
      <c r="A206" s="1" t="s">
        <v>87</v>
      </c>
      <c r="B206" s="1" t="s">
        <v>217</v>
      </c>
      <c r="C206" s="1" t="s">
        <v>219</v>
      </c>
      <c r="D206" s="1">
        <v>110</v>
      </c>
      <c r="E206" s="1" t="s">
        <v>251</v>
      </c>
      <c r="F206" s="5" t="s">
        <v>252</v>
      </c>
      <c r="G206" s="1">
        <v>0</v>
      </c>
      <c r="H206" s="1">
        <v>50</v>
      </c>
      <c r="I206" s="1">
        <v>0</v>
      </c>
      <c r="J206" s="1">
        <v>0</v>
      </c>
      <c r="K206" s="1">
        <v>0</v>
      </c>
      <c r="L206" s="1">
        <v>9300</v>
      </c>
      <c r="M206" s="49">
        <f>+Table3[[#This Row],[סה"כ עלות ללא מע"מ]]*(1-$M$2)</f>
        <v>7865.5021349531789</v>
      </c>
      <c r="N206" s="1">
        <v>63.1</v>
      </c>
    </row>
    <row r="207" spans="1:14" x14ac:dyDescent="0.2">
      <c r="A207" s="1" t="s">
        <v>87</v>
      </c>
      <c r="B207" s="1" t="s">
        <v>217</v>
      </c>
      <c r="C207" s="1" t="s">
        <v>219</v>
      </c>
      <c r="D207" s="1">
        <v>110</v>
      </c>
      <c r="E207" s="1" t="s">
        <v>251</v>
      </c>
      <c r="F207" s="5" t="s">
        <v>253</v>
      </c>
      <c r="G207" s="1"/>
      <c r="H207" s="1"/>
      <c r="I207" s="1"/>
      <c r="J207" s="1"/>
      <c r="K207" s="1"/>
      <c r="L207" s="1"/>
      <c r="M207" s="49">
        <f>+Table3[[#This Row],[סה"כ עלות ללא מע"מ]]*(1-$M$2)</f>
        <v>0</v>
      </c>
      <c r="N207" s="1">
        <v>63.1</v>
      </c>
    </row>
    <row r="208" spans="1:14" x14ac:dyDescent="0.2">
      <c r="A208" s="1" t="s">
        <v>87</v>
      </c>
      <c r="B208" s="1" t="s">
        <v>217</v>
      </c>
      <c r="C208" s="1" t="s">
        <v>219</v>
      </c>
      <c r="D208" s="1">
        <v>110</v>
      </c>
      <c r="E208" s="1" t="s">
        <v>251</v>
      </c>
      <c r="F208" s="5" t="s">
        <v>254</v>
      </c>
      <c r="G208" s="1"/>
      <c r="H208" s="1"/>
      <c r="I208" s="1"/>
      <c r="J208" s="1"/>
      <c r="K208" s="1"/>
      <c r="L208" s="1"/>
      <c r="M208" s="49">
        <f>+Table3[[#This Row],[סה"כ עלות ללא מע"מ]]*(1-$M$2)</f>
        <v>0</v>
      </c>
      <c r="N208" s="1">
        <v>63.1</v>
      </c>
    </row>
    <row r="209" spans="1:14" x14ac:dyDescent="0.2">
      <c r="A209" s="1" t="s">
        <v>87</v>
      </c>
      <c r="B209" s="1" t="s">
        <v>217</v>
      </c>
      <c r="C209" s="1" t="s">
        <v>219</v>
      </c>
      <c r="D209" s="1">
        <v>110</v>
      </c>
      <c r="E209" s="1" t="s">
        <v>251</v>
      </c>
      <c r="F209" s="5" t="s">
        <v>255</v>
      </c>
      <c r="G209" s="1"/>
      <c r="H209" s="1"/>
      <c r="I209" s="1"/>
      <c r="J209" s="1"/>
      <c r="K209" s="1"/>
      <c r="L209" s="1"/>
      <c r="M209" s="49">
        <f>+Table3[[#This Row],[סה"כ עלות ללא מע"מ]]*(1-$M$2)</f>
        <v>0</v>
      </c>
      <c r="N209" s="1">
        <v>63.1</v>
      </c>
    </row>
    <row r="210" spans="1:14" x14ac:dyDescent="0.2">
      <c r="A210" s="1" t="s">
        <v>87</v>
      </c>
      <c r="B210" s="1" t="s">
        <v>217</v>
      </c>
      <c r="C210" s="1" t="s">
        <v>219</v>
      </c>
      <c r="D210" s="1">
        <v>110</v>
      </c>
      <c r="E210" s="1" t="s">
        <v>251</v>
      </c>
      <c r="F210" s="5" t="s">
        <v>256</v>
      </c>
      <c r="G210" s="1"/>
      <c r="H210" s="1"/>
      <c r="I210" s="1"/>
      <c r="J210" s="1"/>
      <c r="K210" s="1"/>
      <c r="L210" s="1"/>
      <c r="M210" s="49">
        <f>+Table3[[#This Row],[סה"כ עלות ללא מע"מ]]*(1-$M$2)</f>
        <v>0</v>
      </c>
      <c r="N210" s="1">
        <v>63.1</v>
      </c>
    </row>
    <row r="211" spans="1:14" x14ac:dyDescent="0.2">
      <c r="A211" s="1" t="s">
        <v>87</v>
      </c>
      <c r="B211" s="1" t="s">
        <v>217</v>
      </c>
      <c r="C211" s="1" t="s">
        <v>219</v>
      </c>
      <c r="D211" s="1">
        <v>110</v>
      </c>
      <c r="E211" s="1" t="s">
        <v>251</v>
      </c>
      <c r="F211" s="5" t="s">
        <v>257</v>
      </c>
      <c r="G211" s="1"/>
      <c r="H211" s="1"/>
      <c r="I211" s="1"/>
      <c r="J211" s="1"/>
      <c r="K211" s="1"/>
      <c r="L211" s="1"/>
      <c r="M211" s="49">
        <f>+Table3[[#This Row],[סה"כ עלות ללא מע"מ]]*(1-$M$2)</f>
        <v>0</v>
      </c>
      <c r="N211" s="1">
        <v>63.1</v>
      </c>
    </row>
    <row r="212" spans="1:14" x14ac:dyDescent="0.2">
      <c r="A212" s="1" t="s">
        <v>87</v>
      </c>
      <c r="B212" s="1" t="s">
        <v>217</v>
      </c>
      <c r="C212" s="1" t="s">
        <v>219</v>
      </c>
      <c r="D212" s="1">
        <v>110</v>
      </c>
      <c r="E212" s="1" t="s">
        <v>251</v>
      </c>
      <c r="F212" s="5" t="s">
        <v>258</v>
      </c>
      <c r="G212" s="1"/>
      <c r="H212" s="1"/>
      <c r="I212" s="1"/>
      <c r="J212" s="1"/>
      <c r="K212" s="1"/>
      <c r="L212" s="1"/>
      <c r="M212" s="49">
        <f>+Table3[[#This Row],[סה"כ עלות ללא מע"מ]]*(1-$M$2)</f>
        <v>0</v>
      </c>
      <c r="N212" s="1">
        <v>63.1</v>
      </c>
    </row>
    <row r="213" spans="1:14" ht="57" x14ac:dyDescent="0.2">
      <c r="A213" s="1" t="s">
        <v>87</v>
      </c>
      <c r="B213" s="1" t="s">
        <v>217</v>
      </c>
      <c r="C213" s="1" t="s">
        <v>11</v>
      </c>
      <c r="D213" s="1">
        <v>119</v>
      </c>
      <c r="E213" s="1" t="s">
        <v>259</v>
      </c>
      <c r="F213" s="5" t="s">
        <v>260</v>
      </c>
      <c r="G213" s="1">
        <v>38</v>
      </c>
      <c r="H213" s="1">
        <v>70</v>
      </c>
      <c r="I213" s="1">
        <v>10</v>
      </c>
      <c r="J213" s="1">
        <v>20</v>
      </c>
      <c r="K213" s="1">
        <v>20</v>
      </c>
      <c r="L213" s="1">
        <v>31946</v>
      </c>
      <c r="M213" s="49">
        <f>+Table3[[#This Row],[סה"כ עלות ללא מע"מ]]*(1-$M$2)</f>
        <v>27018.422710023038</v>
      </c>
      <c r="N213" s="1" t="s">
        <v>322</v>
      </c>
    </row>
    <row r="214" spans="1:14" x14ac:dyDescent="0.2">
      <c r="A214" s="1" t="s">
        <v>87</v>
      </c>
      <c r="B214" s="1" t="s">
        <v>217</v>
      </c>
      <c r="C214" s="1" t="s">
        <v>261</v>
      </c>
      <c r="D214" s="1">
        <v>120</v>
      </c>
      <c r="E214" s="1" t="s">
        <v>262</v>
      </c>
      <c r="F214" s="11" t="s">
        <v>327</v>
      </c>
      <c r="G214" s="1">
        <v>45</v>
      </c>
      <c r="H214" s="1">
        <v>50</v>
      </c>
      <c r="I214" s="1">
        <v>50</v>
      </c>
      <c r="J214" s="1">
        <v>50</v>
      </c>
      <c r="K214" s="1">
        <v>50</v>
      </c>
      <c r="L214" s="1">
        <v>50840</v>
      </c>
      <c r="M214" s="49">
        <f>+Table3[[#This Row],[סה"כ עלות ללא מע"מ]]*(1-$M$2)</f>
        <v>42998.078337744046</v>
      </c>
      <c r="N214" s="1"/>
    </row>
    <row r="215" spans="1:14" ht="28.5" x14ac:dyDescent="0.2">
      <c r="A215" s="1" t="s">
        <v>271</v>
      </c>
      <c r="B215" s="1" t="s">
        <v>217</v>
      </c>
      <c r="C215" s="1" t="s">
        <v>329</v>
      </c>
      <c r="D215" s="1">
        <v>121</v>
      </c>
      <c r="E215" s="1" t="s">
        <v>328</v>
      </c>
      <c r="F215" s="5" t="s">
        <v>290</v>
      </c>
      <c r="G215" s="1">
        <v>50</v>
      </c>
      <c r="H215" s="1">
        <v>300</v>
      </c>
      <c r="I215" s="1">
        <v>50</v>
      </c>
      <c r="J215" s="1">
        <v>70</v>
      </c>
      <c r="K215" s="1">
        <v>30</v>
      </c>
      <c r="L215" s="1">
        <v>110450</v>
      </c>
      <c r="M215" s="49">
        <f>+Table3[[#This Row],[סה"כ עלות ללא מע"מ]]</f>
        <v>110450</v>
      </c>
      <c r="N215" s="1"/>
    </row>
    <row r="216" spans="1:14" x14ac:dyDescent="0.2">
      <c r="A216" s="1" t="s">
        <v>271</v>
      </c>
      <c r="B216" s="1" t="s">
        <v>218</v>
      </c>
      <c r="C216" s="1" t="s">
        <v>11</v>
      </c>
      <c r="D216" s="1">
        <v>99</v>
      </c>
      <c r="E216" s="1" t="s">
        <v>263</v>
      </c>
      <c r="F216" s="5" t="s">
        <v>264</v>
      </c>
      <c r="G216" s="1">
        <v>100</v>
      </c>
      <c r="H216" s="1">
        <v>150</v>
      </c>
      <c r="I216" s="1">
        <v>50</v>
      </c>
      <c r="J216" s="1">
        <v>70</v>
      </c>
      <c r="K216" s="1">
        <v>20</v>
      </c>
      <c r="L216" s="1">
        <v>80510</v>
      </c>
      <c r="M216" s="49">
        <f>+Table3[[#This Row],[סה"כ עלות ללא מע"מ]]</f>
        <v>80510</v>
      </c>
      <c r="N216" s="1">
        <v>121</v>
      </c>
    </row>
    <row r="217" spans="1:14" x14ac:dyDescent="0.2">
      <c r="A217" s="1" t="s">
        <v>271</v>
      </c>
      <c r="B217" s="1" t="s">
        <v>218</v>
      </c>
      <c r="C217" s="1" t="s">
        <v>11</v>
      </c>
      <c r="D217" s="1">
        <v>99</v>
      </c>
      <c r="E217" s="1" t="s">
        <v>263</v>
      </c>
      <c r="F217" s="5" t="s">
        <v>265</v>
      </c>
      <c r="G217" s="1"/>
      <c r="H217" s="1"/>
      <c r="I217" s="1"/>
      <c r="J217" s="1"/>
      <c r="K217" s="1"/>
      <c r="L217" s="1"/>
      <c r="M217" s="49"/>
      <c r="N217" s="1">
        <v>121</v>
      </c>
    </row>
    <row r="218" spans="1:14" x14ac:dyDescent="0.2">
      <c r="A218" s="1" t="s">
        <v>271</v>
      </c>
      <c r="B218" s="1" t="s">
        <v>218</v>
      </c>
      <c r="C218" s="1" t="s">
        <v>11</v>
      </c>
      <c r="D218" s="1">
        <v>99</v>
      </c>
      <c r="E218" s="1" t="s">
        <v>263</v>
      </c>
      <c r="F218" s="5" t="s">
        <v>266</v>
      </c>
      <c r="G218" s="1"/>
      <c r="H218" s="1"/>
      <c r="I218" s="1"/>
      <c r="J218" s="1"/>
      <c r="K218" s="1"/>
      <c r="L218" s="1"/>
      <c r="M218" s="49"/>
      <c r="N218" s="1">
        <v>121</v>
      </c>
    </row>
    <row r="219" spans="1:14" ht="28.5" x14ac:dyDescent="0.2">
      <c r="A219" s="1" t="s">
        <v>271</v>
      </c>
      <c r="B219" s="1" t="s">
        <v>218</v>
      </c>
      <c r="C219" s="1" t="s">
        <v>11</v>
      </c>
      <c r="D219" s="1">
        <v>99</v>
      </c>
      <c r="E219" s="1" t="s">
        <v>263</v>
      </c>
      <c r="F219" s="5" t="s">
        <v>267</v>
      </c>
      <c r="G219" s="1"/>
      <c r="H219" s="1"/>
      <c r="I219" s="1"/>
      <c r="J219" s="1"/>
      <c r="K219" s="1"/>
      <c r="L219" s="1"/>
      <c r="M219" s="49"/>
      <c r="N219" s="1">
        <v>121</v>
      </c>
    </row>
    <row r="220" spans="1:14" ht="28.5" x14ac:dyDescent="0.2">
      <c r="A220" s="1" t="s">
        <v>271</v>
      </c>
      <c r="B220" s="1" t="s">
        <v>218</v>
      </c>
      <c r="C220" s="1" t="s">
        <v>11</v>
      </c>
      <c r="D220" s="1">
        <v>99</v>
      </c>
      <c r="E220" s="1" t="s">
        <v>263</v>
      </c>
      <c r="F220" s="5" t="s">
        <v>268</v>
      </c>
      <c r="G220" s="1"/>
      <c r="H220" s="1"/>
      <c r="I220" s="1"/>
      <c r="J220" s="1"/>
      <c r="K220" s="1"/>
      <c r="L220" s="1"/>
      <c r="M220" s="49"/>
      <c r="N220" s="1">
        <v>121</v>
      </c>
    </row>
    <row r="221" spans="1:14" x14ac:dyDescent="0.2">
      <c r="A221" s="1" t="s">
        <v>271</v>
      </c>
      <c r="B221" s="1" t="s">
        <v>218</v>
      </c>
      <c r="C221" s="1" t="s">
        <v>11</v>
      </c>
      <c r="D221" s="1">
        <v>100</v>
      </c>
      <c r="E221" s="1" t="s">
        <v>269</v>
      </c>
      <c r="F221" s="5" t="s">
        <v>270</v>
      </c>
      <c r="G221" s="1">
        <v>80</v>
      </c>
      <c r="H221" s="1">
        <v>60</v>
      </c>
      <c r="I221" s="1">
        <v>20</v>
      </c>
      <c r="J221" s="1">
        <v>50</v>
      </c>
      <c r="K221" s="1">
        <v>20</v>
      </c>
      <c r="L221" s="1">
        <v>48380</v>
      </c>
      <c r="M221" s="49">
        <f>+Table3[[#This Row],[סה"כ עלות ללא מע"מ]]</f>
        <v>48380</v>
      </c>
      <c r="N221" s="1">
        <v>122</v>
      </c>
    </row>
    <row r="222" spans="1:14" ht="28.5" x14ac:dyDescent="0.2">
      <c r="A222" s="1" t="s">
        <v>271</v>
      </c>
      <c r="B222" s="1" t="s">
        <v>217</v>
      </c>
      <c r="C222" s="1" t="s">
        <v>219</v>
      </c>
      <c r="D222" s="1">
        <v>103</v>
      </c>
      <c r="E222" s="1" t="s">
        <v>126</v>
      </c>
      <c r="F222" s="5" t="s">
        <v>272</v>
      </c>
      <c r="G222" s="1">
        <v>50</v>
      </c>
      <c r="H222" s="1">
        <v>50</v>
      </c>
      <c r="I222" s="1">
        <v>20</v>
      </c>
      <c r="J222" s="1">
        <v>10</v>
      </c>
      <c r="K222" s="1">
        <v>90</v>
      </c>
      <c r="L222" s="1">
        <v>44040</v>
      </c>
      <c r="M222" s="49">
        <f>+Table3[[#This Row],[סה"כ עלות ללא מע"מ]]</f>
        <v>44040</v>
      </c>
      <c r="N222" s="1">
        <v>42</v>
      </c>
    </row>
    <row r="223" spans="1:14" ht="28.5" x14ac:dyDescent="0.2">
      <c r="A223" s="1" t="s">
        <v>271</v>
      </c>
      <c r="B223" s="1" t="s">
        <v>217</v>
      </c>
      <c r="C223" s="1" t="s">
        <v>219</v>
      </c>
      <c r="D223" s="1">
        <v>103</v>
      </c>
      <c r="E223" s="1" t="s">
        <v>126</v>
      </c>
      <c r="F223" s="5" t="s">
        <v>273</v>
      </c>
      <c r="G223" s="1"/>
      <c r="H223" s="1"/>
      <c r="I223" s="1"/>
      <c r="J223" s="1"/>
      <c r="K223" s="1"/>
      <c r="L223" s="1"/>
      <c r="M223" s="49"/>
      <c r="N223" s="1">
        <v>42</v>
      </c>
    </row>
    <row r="224" spans="1:14" ht="28.5" x14ac:dyDescent="0.2">
      <c r="A224" s="1" t="s">
        <v>271</v>
      </c>
      <c r="B224" s="1" t="s">
        <v>217</v>
      </c>
      <c r="C224" s="1" t="s">
        <v>219</v>
      </c>
      <c r="D224" s="1">
        <v>103</v>
      </c>
      <c r="E224" s="1" t="s">
        <v>126</v>
      </c>
      <c r="F224" s="5" t="s">
        <v>274</v>
      </c>
      <c r="G224" s="1"/>
      <c r="H224" s="1"/>
      <c r="I224" s="1"/>
      <c r="J224" s="1"/>
      <c r="K224" s="1"/>
      <c r="L224" s="1"/>
      <c r="M224" s="49"/>
      <c r="N224" s="1">
        <v>42</v>
      </c>
    </row>
    <row r="225" spans="1:14" ht="28.5" x14ac:dyDescent="0.2">
      <c r="A225" s="1" t="s">
        <v>271</v>
      </c>
      <c r="B225" s="1" t="s">
        <v>217</v>
      </c>
      <c r="C225" s="1" t="s">
        <v>219</v>
      </c>
      <c r="D225" s="1">
        <v>103</v>
      </c>
      <c r="E225" s="1" t="s">
        <v>126</v>
      </c>
      <c r="F225" s="5" t="s">
        <v>275</v>
      </c>
      <c r="G225" s="1"/>
      <c r="H225" s="1"/>
      <c r="I225" s="1"/>
      <c r="J225" s="1"/>
      <c r="K225" s="1"/>
      <c r="L225" s="1"/>
      <c r="M225" s="49"/>
      <c r="N225" s="1">
        <v>42</v>
      </c>
    </row>
    <row r="226" spans="1:14" ht="28.5" x14ac:dyDescent="0.2">
      <c r="A226" s="1" t="s">
        <v>271</v>
      </c>
      <c r="B226" s="1" t="s">
        <v>217</v>
      </c>
      <c r="C226" s="1" t="s">
        <v>219</v>
      </c>
      <c r="D226" s="1">
        <v>103</v>
      </c>
      <c r="E226" s="1" t="s">
        <v>126</v>
      </c>
      <c r="F226" s="5"/>
      <c r="G226" s="1"/>
      <c r="H226" s="1"/>
      <c r="I226" s="1"/>
      <c r="J226" s="1"/>
      <c r="K226" s="1"/>
      <c r="L226" s="1"/>
      <c r="M226" s="49"/>
      <c r="N226" s="1">
        <v>42</v>
      </c>
    </row>
    <row r="227" spans="1:14" ht="28.5" x14ac:dyDescent="0.2">
      <c r="A227" s="1" t="s">
        <v>271</v>
      </c>
      <c r="B227" s="1" t="s">
        <v>217</v>
      </c>
      <c r="C227" s="1" t="s">
        <v>219</v>
      </c>
      <c r="D227" s="1">
        <v>103</v>
      </c>
      <c r="E227" s="1" t="s">
        <v>126</v>
      </c>
      <c r="F227" s="5" t="s">
        <v>276</v>
      </c>
      <c r="G227" s="1"/>
      <c r="H227" s="1"/>
      <c r="I227" s="1"/>
      <c r="J227" s="1"/>
      <c r="K227" s="1"/>
      <c r="L227" s="1"/>
      <c r="M227" s="49"/>
      <c r="N227" s="1">
        <v>42</v>
      </c>
    </row>
    <row r="228" spans="1:14" ht="28.5" x14ac:dyDescent="0.2">
      <c r="A228" s="1" t="s">
        <v>271</v>
      </c>
      <c r="B228" s="1" t="s">
        <v>217</v>
      </c>
      <c r="C228" s="1" t="s">
        <v>219</v>
      </c>
      <c r="D228" s="1">
        <v>103</v>
      </c>
      <c r="E228" s="1" t="s">
        <v>126</v>
      </c>
      <c r="F228" s="5" t="s">
        <v>277</v>
      </c>
      <c r="G228" s="1"/>
      <c r="H228" s="1"/>
      <c r="I228" s="1"/>
      <c r="J228" s="1"/>
      <c r="K228" s="1"/>
      <c r="L228" s="1"/>
      <c r="M228" s="49"/>
      <c r="N228" s="1">
        <v>42</v>
      </c>
    </row>
    <row r="229" spans="1:14" x14ac:dyDescent="0.2">
      <c r="A229" s="1" t="s">
        <v>271</v>
      </c>
      <c r="B229" s="1" t="s">
        <v>217</v>
      </c>
      <c r="C229" s="1" t="s">
        <v>219</v>
      </c>
      <c r="D229" s="1">
        <v>104</v>
      </c>
      <c r="E229" s="1" t="s">
        <v>158</v>
      </c>
      <c r="F229" s="5" t="s">
        <v>152</v>
      </c>
      <c r="G229" s="1">
        <v>15</v>
      </c>
      <c r="H229" s="1">
        <v>30</v>
      </c>
      <c r="I229" s="1">
        <v>10</v>
      </c>
      <c r="J229" s="1">
        <v>10</v>
      </c>
      <c r="K229" s="1">
        <v>20</v>
      </c>
      <c r="L229" s="1">
        <v>17120</v>
      </c>
      <c r="M229" s="49">
        <f>+Table3[[#This Row],[סה"כ עלות ללא מע"מ]]</f>
        <v>17120</v>
      </c>
      <c r="N229" s="1">
        <v>53</v>
      </c>
    </row>
    <row r="230" spans="1:14" x14ac:dyDescent="0.2">
      <c r="A230" s="1" t="s">
        <v>271</v>
      </c>
      <c r="B230" s="1" t="s">
        <v>217</v>
      </c>
      <c r="C230" s="1" t="s">
        <v>219</v>
      </c>
      <c r="D230" s="1">
        <v>105</v>
      </c>
      <c r="E230" s="1" t="s">
        <v>160</v>
      </c>
      <c r="F230" s="5" t="s">
        <v>152</v>
      </c>
      <c r="G230" s="1">
        <v>15</v>
      </c>
      <c r="H230" s="1">
        <v>30</v>
      </c>
      <c r="I230" s="1">
        <v>10</v>
      </c>
      <c r="J230" s="1">
        <v>10</v>
      </c>
      <c r="K230" s="1">
        <v>20</v>
      </c>
      <c r="L230" s="1">
        <v>17120</v>
      </c>
      <c r="M230" s="49">
        <f>+Table3[[#This Row],[סה"כ עלות ללא מע"מ]]</f>
        <v>17120</v>
      </c>
      <c r="N230" s="1">
        <v>54</v>
      </c>
    </row>
    <row r="231" spans="1:14" x14ac:dyDescent="0.2">
      <c r="A231" s="1" t="s">
        <v>271</v>
      </c>
      <c r="B231" s="1" t="s">
        <v>217</v>
      </c>
      <c r="C231" s="1" t="s">
        <v>219</v>
      </c>
      <c r="D231" s="1">
        <v>106</v>
      </c>
      <c r="E231" s="1" t="s">
        <v>161</v>
      </c>
      <c r="F231" s="5" t="s">
        <v>152</v>
      </c>
      <c r="G231" s="1">
        <v>15</v>
      </c>
      <c r="H231" s="1">
        <v>30</v>
      </c>
      <c r="I231" s="1">
        <v>10</v>
      </c>
      <c r="J231" s="1">
        <v>10</v>
      </c>
      <c r="K231" s="1">
        <v>20</v>
      </c>
      <c r="L231" s="1">
        <v>17120</v>
      </c>
      <c r="M231" s="49">
        <f>+Table3[[#This Row],[סה"כ עלות ללא מע"מ]]</f>
        <v>17120</v>
      </c>
      <c r="N231" s="1">
        <v>55</v>
      </c>
    </row>
    <row r="232" spans="1:14" ht="28.5" x14ac:dyDescent="0.2">
      <c r="A232" s="1" t="s">
        <v>271</v>
      </c>
      <c r="B232" s="1" t="s">
        <v>217</v>
      </c>
      <c r="C232" s="1" t="s">
        <v>219</v>
      </c>
      <c r="D232" s="1">
        <v>107</v>
      </c>
      <c r="E232" s="1" t="s">
        <v>162</v>
      </c>
      <c r="F232" s="5" t="s">
        <v>152</v>
      </c>
      <c r="G232" s="1">
        <v>15</v>
      </c>
      <c r="H232" s="1">
        <v>30</v>
      </c>
      <c r="I232" s="1">
        <v>10</v>
      </c>
      <c r="J232" s="1">
        <v>10</v>
      </c>
      <c r="K232" s="1">
        <v>20</v>
      </c>
      <c r="L232" s="1">
        <v>17120</v>
      </c>
      <c r="M232" s="49">
        <f>+Table3[[#This Row],[סה"כ עלות ללא מע"מ]]</f>
        <v>17120</v>
      </c>
      <c r="N232" s="1">
        <v>57</v>
      </c>
    </row>
    <row r="233" spans="1:14" x14ac:dyDescent="0.2">
      <c r="A233" s="1" t="s">
        <v>271</v>
      </c>
      <c r="B233" s="1" t="s">
        <v>217</v>
      </c>
      <c r="C233" s="1" t="s">
        <v>219</v>
      </c>
      <c r="D233" s="1">
        <v>111</v>
      </c>
      <c r="E233" s="1" t="s">
        <v>278</v>
      </c>
      <c r="F233" s="5"/>
      <c r="G233" s="1">
        <v>0</v>
      </c>
      <c r="H233" s="1">
        <v>60</v>
      </c>
      <c r="I233" s="1">
        <v>0</v>
      </c>
      <c r="J233" s="1">
        <v>0</v>
      </c>
      <c r="K233" s="1">
        <v>0</v>
      </c>
      <c r="L233" s="1">
        <v>11160</v>
      </c>
      <c r="M233" s="49">
        <f>+Table3[[#This Row],[סה"כ עלות ללא מע"מ]]</f>
        <v>11160</v>
      </c>
      <c r="N233" s="1">
        <v>90</v>
      </c>
    </row>
    <row r="234" spans="1:14" x14ac:dyDescent="0.2">
      <c r="A234" s="1" t="s">
        <v>271</v>
      </c>
      <c r="B234" s="1" t="s">
        <v>217</v>
      </c>
      <c r="C234" s="1" t="s">
        <v>219</v>
      </c>
      <c r="D234" s="1">
        <v>111</v>
      </c>
      <c r="E234" s="1"/>
      <c r="F234" s="5" t="s">
        <v>212</v>
      </c>
      <c r="G234" s="1"/>
      <c r="H234" s="1"/>
      <c r="I234" s="1"/>
      <c r="J234" s="1"/>
      <c r="K234" s="1"/>
      <c r="L234" s="1"/>
      <c r="M234" s="49">
        <f>+Table3[[#This Row],[סה"כ עלות ללא מע"מ]]</f>
        <v>0</v>
      </c>
      <c r="N234" s="1">
        <v>90</v>
      </c>
    </row>
    <row r="235" spans="1:14" ht="28.5" x14ac:dyDescent="0.2">
      <c r="A235" s="1" t="s">
        <v>271</v>
      </c>
      <c r="B235" s="1" t="s">
        <v>217</v>
      </c>
      <c r="C235" s="1" t="s">
        <v>293</v>
      </c>
      <c r="D235" s="1">
        <v>112</v>
      </c>
      <c r="E235" s="1" t="s">
        <v>279</v>
      </c>
      <c r="F235" s="5" t="s">
        <v>280</v>
      </c>
      <c r="G235" s="1">
        <v>20</v>
      </c>
      <c r="H235" s="1">
        <v>20</v>
      </c>
      <c r="I235" s="1">
        <v>10</v>
      </c>
      <c r="J235" s="1">
        <v>20</v>
      </c>
      <c r="K235" s="1">
        <v>10</v>
      </c>
      <c r="L235" s="1">
        <v>16750</v>
      </c>
      <c r="M235" s="49">
        <f>+Table3[[#This Row],[סה"כ עלות ללא מע"מ]]</f>
        <v>16750</v>
      </c>
      <c r="N235" s="1">
        <v>150</v>
      </c>
    </row>
    <row r="236" spans="1:14" x14ac:dyDescent="0.2">
      <c r="A236" s="1" t="s">
        <v>271</v>
      </c>
      <c r="B236" s="1" t="s">
        <v>217</v>
      </c>
      <c r="C236" s="1" t="s">
        <v>293</v>
      </c>
      <c r="D236" s="1">
        <v>113</v>
      </c>
      <c r="E236" s="1" t="s">
        <v>281</v>
      </c>
      <c r="F236" s="5" t="s">
        <v>280</v>
      </c>
      <c r="G236" s="1">
        <v>20</v>
      </c>
      <c r="H236" s="1">
        <v>20</v>
      </c>
      <c r="I236" s="1">
        <v>10</v>
      </c>
      <c r="J236" s="1">
        <v>20</v>
      </c>
      <c r="K236" s="1">
        <v>10</v>
      </c>
      <c r="L236" s="1">
        <v>16750</v>
      </c>
      <c r="M236" s="49">
        <f>+Table3[[#This Row],[סה"כ עלות ללא מע"מ]]</f>
        <v>16750</v>
      </c>
      <c r="N236" s="1">
        <v>152</v>
      </c>
    </row>
    <row r="237" spans="1:14" x14ac:dyDescent="0.2">
      <c r="A237" s="1" t="s">
        <v>271</v>
      </c>
      <c r="B237" s="1" t="s">
        <v>217</v>
      </c>
      <c r="C237" s="1" t="s">
        <v>293</v>
      </c>
      <c r="D237" s="1">
        <v>114</v>
      </c>
      <c r="E237" s="1" t="s">
        <v>282</v>
      </c>
      <c r="F237" s="5" t="s">
        <v>283</v>
      </c>
      <c r="G237" s="1"/>
      <c r="H237" s="1">
        <v>0</v>
      </c>
      <c r="I237" s="1"/>
      <c r="J237" s="1"/>
      <c r="K237" s="1"/>
      <c r="L237" s="1">
        <v>0</v>
      </c>
      <c r="M237" s="49"/>
      <c r="N237" s="1"/>
    </row>
    <row r="238" spans="1:14" ht="28.5" x14ac:dyDescent="0.2">
      <c r="A238" s="1" t="s">
        <v>271</v>
      </c>
      <c r="B238" s="1" t="s">
        <v>217</v>
      </c>
      <c r="C238" s="1" t="s">
        <v>293</v>
      </c>
      <c r="D238" s="1">
        <v>115</v>
      </c>
      <c r="E238" s="1" t="s">
        <v>284</v>
      </c>
      <c r="F238" s="5" t="s">
        <v>280</v>
      </c>
      <c r="G238" s="1">
        <v>30</v>
      </c>
      <c r="H238" s="1">
        <v>30</v>
      </c>
      <c r="I238" s="1">
        <v>10</v>
      </c>
      <c r="J238" s="1">
        <v>20</v>
      </c>
      <c r="K238" s="1">
        <v>20</v>
      </c>
      <c r="L238" s="1">
        <v>22730</v>
      </c>
      <c r="M238" s="49">
        <f>+Table3[[#This Row],[סה"כ עלות ללא מע"מ]]</f>
        <v>22730</v>
      </c>
      <c r="N238" s="1" t="s">
        <v>323</v>
      </c>
    </row>
    <row r="239" spans="1:14" x14ac:dyDescent="0.2">
      <c r="A239" s="1" t="s">
        <v>271</v>
      </c>
      <c r="B239" s="1" t="s">
        <v>217</v>
      </c>
      <c r="C239" s="1" t="s">
        <v>293</v>
      </c>
      <c r="D239" s="1">
        <v>116</v>
      </c>
      <c r="E239" s="1" t="s">
        <v>285</v>
      </c>
      <c r="F239" s="5" t="s">
        <v>286</v>
      </c>
      <c r="G239" s="1">
        <v>30</v>
      </c>
      <c r="H239" s="1">
        <v>50</v>
      </c>
      <c r="I239" s="1">
        <v>10</v>
      </c>
      <c r="J239" s="1">
        <v>20</v>
      </c>
      <c r="K239" s="1">
        <v>20</v>
      </c>
      <c r="L239" s="1">
        <v>26450</v>
      </c>
      <c r="M239" s="49">
        <f>+Table3[[#This Row],[סה"כ עלות ללא מע"מ]]</f>
        <v>26450</v>
      </c>
      <c r="N239" s="1">
        <v>154</v>
      </c>
    </row>
    <row r="240" spans="1:14" x14ac:dyDescent="0.2">
      <c r="A240" s="1" t="s">
        <v>271</v>
      </c>
      <c r="B240" s="1" t="s">
        <v>217</v>
      </c>
      <c r="C240" s="1" t="s">
        <v>293</v>
      </c>
      <c r="D240" s="1">
        <v>117</v>
      </c>
      <c r="E240" s="1" t="s">
        <v>287</v>
      </c>
      <c r="F240" s="5" t="s">
        <v>286</v>
      </c>
      <c r="G240" s="1">
        <v>10</v>
      </c>
      <c r="H240" s="1">
        <v>20</v>
      </c>
      <c r="I240" s="1">
        <v>5</v>
      </c>
      <c r="J240" s="1">
        <v>10</v>
      </c>
      <c r="K240" s="1">
        <v>5</v>
      </c>
      <c r="L240" s="1">
        <v>10235</v>
      </c>
      <c r="M240" s="49">
        <f>+Table3[[#This Row],[סה"כ עלות ללא מע"מ]]</f>
        <v>10235</v>
      </c>
      <c r="N240" s="1">
        <v>155</v>
      </c>
    </row>
    <row r="241" spans="1:14" x14ac:dyDescent="0.2">
      <c r="A241" s="1" t="s">
        <v>271</v>
      </c>
      <c r="B241" s="1" t="s">
        <v>217</v>
      </c>
      <c r="C241" s="1" t="s">
        <v>293</v>
      </c>
      <c r="D241" s="1">
        <v>118</v>
      </c>
      <c r="E241" s="1" t="s">
        <v>288</v>
      </c>
      <c r="F241" s="5" t="s">
        <v>289</v>
      </c>
      <c r="G241" s="1">
        <v>20</v>
      </c>
      <c r="H241" s="1">
        <v>30</v>
      </c>
      <c r="I241" s="1">
        <v>10</v>
      </c>
      <c r="J241" s="1">
        <v>20</v>
      </c>
      <c r="K241" s="1">
        <v>10</v>
      </c>
      <c r="L241" s="1">
        <v>18610</v>
      </c>
      <c r="M241" s="49">
        <f>+Table3[[#This Row],[סה"כ עלות ללא מע"מ]]</f>
        <v>18610</v>
      </c>
      <c r="N241" s="1">
        <v>156</v>
      </c>
    </row>
    <row r="242" spans="1:14" ht="28.5" x14ac:dyDescent="0.2">
      <c r="A242" s="1" t="s">
        <v>271</v>
      </c>
      <c r="B242" s="1" t="s">
        <v>217</v>
      </c>
      <c r="C242" s="1" t="s">
        <v>329</v>
      </c>
      <c r="D242" s="1">
        <v>122</v>
      </c>
      <c r="E242" s="1" t="s">
        <v>330</v>
      </c>
      <c r="F242" s="5" t="s">
        <v>290</v>
      </c>
      <c r="G242" s="1">
        <v>150</v>
      </c>
      <c r="H242" s="1">
        <v>200</v>
      </c>
      <c r="I242" s="1">
        <v>200</v>
      </c>
      <c r="J242" s="1">
        <v>100</v>
      </c>
      <c r="K242" s="1">
        <v>100</v>
      </c>
      <c r="L242" s="1">
        <v>154900</v>
      </c>
      <c r="M242" s="49">
        <f>+Table3[[#This Row],[סה"כ עלות ללא מע"מ]]</f>
        <v>154900</v>
      </c>
      <c r="N242" s="1"/>
    </row>
    <row r="243" spans="1:14" x14ac:dyDescent="0.2">
      <c r="A243" s="1" t="s">
        <v>271</v>
      </c>
      <c r="B243" s="1" t="s">
        <v>217</v>
      </c>
      <c r="C243" s="1" t="s">
        <v>261</v>
      </c>
      <c r="D243" s="1">
        <v>123</v>
      </c>
      <c r="E243" s="1" t="s">
        <v>291</v>
      </c>
      <c r="F243" s="5" t="s">
        <v>292</v>
      </c>
      <c r="G243" s="1"/>
      <c r="H243" s="1"/>
      <c r="I243" s="1">
        <v>150</v>
      </c>
      <c r="J243" s="1"/>
      <c r="K243" s="1"/>
      <c r="L243" s="1">
        <v>31950</v>
      </c>
      <c r="M243" s="49">
        <f>+Table3[[#This Row],[סה"כ עלות ללא מע"מ]]</f>
        <v>31950</v>
      </c>
      <c r="N243" s="1"/>
    </row>
    <row r="244" spans="1:14" ht="28.5" x14ac:dyDescent="0.2">
      <c r="A244" s="1" t="s">
        <v>87</v>
      </c>
      <c r="B244" s="1" t="s">
        <v>217</v>
      </c>
      <c r="C244" s="1" t="s">
        <v>309</v>
      </c>
      <c r="D244" s="1">
        <v>500</v>
      </c>
      <c r="E244" s="1" t="s">
        <v>294</v>
      </c>
      <c r="F244" s="5" t="s">
        <v>295</v>
      </c>
      <c r="G244" s="1"/>
      <c r="H244" s="1"/>
      <c r="I244" s="1"/>
      <c r="J244" s="1"/>
      <c r="K244" s="1"/>
      <c r="L244" s="1">
        <v>360000</v>
      </c>
      <c r="M244" s="49">
        <f>+Table3[[#This Row],[סה"כ עלות ללא מע"מ]]</f>
        <v>360000</v>
      </c>
      <c r="N244" s="1">
        <v>120</v>
      </c>
    </row>
    <row r="245" spans="1:14" x14ac:dyDescent="0.2">
      <c r="A245" s="1" t="s">
        <v>87</v>
      </c>
      <c r="B245" s="1" t="s">
        <v>217</v>
      </c>
      <c r="C245" s="1" t="s">
        <v>309</v>
      </c>
      <c r="D245" s="1">
        <v>500</v>
      </c>
      <c r="E245" s="1"/>
      <c r="F245" s="5" t="s">
        <v>296</v>
      </c>
      <c r="G245" s="1"/>
      <c r="H245" s="1"/>
      <c r="I245" s="1"/>
      <c r="J245" s="1"/>
      <c r="K245" s="1"/>
      <c r="L245" s="1"/>
      <c r="M245" s="49"/>
      <c r="N245" s="1">
        <v>120</v>
      </c>
    </row>
    <row r="246" spans="1:14" x14ac:dyDescent="0.2">
      <c r="A246" s="1" t="s">
        <v>87</v>
      </c>
      <c r="B246" s="1" t="s">
        <v>217</v>
      </c>
      <c r="C246" s="1" t="s">
        <v>309</v>
      </c>
      <c r="D246" s="1">
        <v>500</v>
      </c>
      <c r="E246" s="1"/>
      <c r="F246" s="5" t="s">
        <v>297</v>
      </c>
      <c r="G246" s="1"/>
      <c r="H246" s="1"/>
      <c r="I246" s="1"/>
      <c r="J246" s="1"/>
      <c r="K246" s="1"/>
      <c r="L246" s="1"/>
      <c r="M246" s="49"/>
      <c r="N246" s="1">
        <v>120</v>
      </c>
    </row>
    <row r="247" spans="1:14" x14ac:dyDescent="0.2">
      <c r="A247" s="1" t="s">
        <v>87</v>
      </c>
      <c r="B247" s="1" t="s">
        <v>217</v>
      </c>
      <c r="C247" s="1" t="s">
        <v>309</v>
      </c>
      <c r="D247" s="1">
        <v>500</v>
      </c>
      <c r="E247" s="1"/>
      <c r="F247" s="5" t="s">
        <v>298</v>
      </c>
      <c r="G247" s="1"/>
      <c r="H247" s="1"/>
      <c r="I247" s="1"/>
      <c r="J247" s="1"/>
      <c r="K247" s="1"/>
      <c r="L247" s="1"/>
      <c r="M247" s="49"/>
      <c r="N247" s="1">
        <v>120</v>
      </c>
    </row>
    <row r="248" spans="1:14" x14ac:dyDescent="0.2">
      <c r="A248" s="1" t="s">
        <v>87</v>
      </c>
      <c r="B248" s="1" t="s">
        <v>217</v>
      </c>
      <c r="C248" s="1" t="s">
        <v>309</v>
      </c>
      <c r="D248" s="1">
        <v>500</v>
      </c>
      <c r="E248" s="1"/>
      <c r="F248" s="5" t="s">
        <v>299</v>
      </c>
      <c r="G248" s="1"/>
      <c r="H248" s="1"/>
      <c r="I248" s="1"/>
      <c r="J248" s="1"/>
      <c r="K248" s="1"/>
      <c r="L248" s="1"/>
      <c r="M248" s="49"/>
      <c r="N248" s="1">
        <v>120</v>
      </c>
    </row>
    <row r="249" spans="1:14" x14ac:dyDescent="0.2">
      <c r="A249" s="1" t="s">
        <v>87</v>
      </c>
      <c r="B249" s="1" t="s">
        <v>217</v>
      </c>
      <c r="C249" s="1" t="s">
        <v>309</v>
      </c>
      <c r="D249" s="1">
        <v>500</v>
      </c>
      <c r="E249" s="1"/>
      <c r="F249" s="5" t="s">
        <v>300</v>
      </c>
      <c r="G249" s="1"/>
      <c r="H249" s="1"/>
      <c r="I249" s="1"/>
      <c r="J249" s="1"/>
      <c r="K249" s="1"/>
      <c r="L249" s="1"/>
      <c r="M249" s="49"/>
      <c r="N249" s="1">
        <v>120</v>
      </c>
    </row>
    <row r="250" spans="1:14" ht="28.5" x14ac:dyDescent="0.2">
      <c r="A250" s="1" t="s">
        <v>87</v>
      </c>
      <c r="B250" s="1" t="s">
        <v>217</v>
      </c>
      <c r="C250" s="1" t="s">
        <v>309</v>
      </c>
      <c r="D250" s="1">
        <v>501</v>
      </c>
      <c r="E250" s="1" t="s">
        <v>301</v>
      </c>
      <c r="F250" s="5" t="s">
        <v>302</v>
      </c>
      <c r="G250" s="1"/>
      <c r="H250" s="1"/>
      <c r="I250" s="1"/>
      <c r="J250" s="1"/>
      <c r="K250" s="1"/>
      <c r="L250" s="1">
        <v>240000</v>
      </c>
      <c r="M250" s="49">
        <f>+Table3[[#This Row],[סה"כ עלות ללא מע"מ]]</f>
        <v>240000</v>
      </c>
      <c r="N250" s="1">
        <v>120</v>
      </c>
    </row>
    <row r="251" spans="1:14" x14ac:dyDescent="0.2">
      <c r="A251" s="1" t="s">
        <v>87</v>
      </c>
      <c r="B251" s="1" t="s">
        <v>217</v>
      </c>
      <c r="C251" s="1" t="s">
        <v>309</v>
      </c>
      <c r="D251" s="1">
        <v>501</v>
      </c>
      <c r="E251" s="1"/>
      <c r="F251" s="5" t="s">
        <v>303</v>
      </c>
      <c r="G251" s="1"/>
      <c r="H251" s="1"/>
      <c r="I251" s="1"/>
      <c r="J251" s="1"/>
      <c r="K251" s="1"/>
      <c r="L251" s="1"/>
      <c r="M251" s="49"/>
      <c r="N251" s="1">
        <v>120</v>
      </c>
    </row>
    <row r="252" spans="1:14" x14ac:dyDescent="0.2">
      <c r="A252" s="1" t="s">
        <v>87</v>
      </c>
      <c r="B252" s="1" t="s">
        <v>217</v>
      </c>
      <c r="C252" s="1" t="s">
        <v>309</v>
      </c>
      <c r="D252" s="1">
        <v>501</v>
      </c>
      <c r="E252" s="1"/>
      <c r="F252" s="5" t="s">
        <v>304</v>
      </c>
      <c r="G252" s="1"/>
      <c r="H252" s="1"/>
      <c r="I252" s="1"/>
      <c r="J252" s="1"/>
      <c r="K252" s="1"/>
      <c r="L252" s="1"/>
      <c r="M252" s="49"/>
      <c r="N252" s="1">
        <v>120</v>
      </c>
    </row>
    <row r="253" spans="1:14" x14ac:dyDescent="0.2">
      <c r="A253" s="1" t="s">
        <v>87</v>
      </c>
      <c r="B253" s="1" t="s">
        <v>217</v>
      </c>
      <c r="C253" s="1" t="s">
        <v>309</v>
      </c>
      <c r="D253" s="1">
        <v>501</v>
      </c>
      <c r="E253" s="1"/>
      <c r="F253" s="5" t="s">
        <v>305</v>
      </c>
      <c r="G253" s="1"/>
      <c r="H253" s="1"/>
      <c r="I253" s="1"/>
      <c r="J253" s="1"/>
      <c r="K253" s="1"/>
      <c r="L253" s="1"/>
      <c r="M253" s="49"/>
      <c r="N253" s="1">
        <v>120</v>
      </c>
    </row>
    <row r="254" spans="1:14" x14ac:dyDescent="0.2">
      <c r="A254" s="1" t="s">
        <v>87</v>
      </c>
      <c r="B254" s="1" t="s">
        <v>217</v>
      </c>
      <c r="C254" s="1" t="s">
        <v>309</v>
      </c>
      <c r="D254" s="1">
        <v>501</v>
      </c>
      <c r="E254" s="1"/>
      <c r="F254" s="5" t="s">
        <v>306</v>
      </c>
      <c r="G254" s="1"/>
      <c r="H254" s="1"/>
      <c r="I254" s="1"/>
      <c r="J254" s="1"/>
      <c r="K254" s="1"/>
      <c r="L254" s="1"/>
      <c r="M254" s="49"/>
      <c r="N254" s="1">
        <v>120</v>
      </c>
    </row>
    <row r="255" spans="1:14" x14ac:dyDescent="0.2">
      <c r="A255" s="1" t="s">
        <v>87</v>
      </c>
      <c r="B255" s="1" t="s">
        <v>217</v>
      </c>
      <c r="C255" s="1" t="s">
        <v>309</v>
      </c>
      <c r="D255" s="1">
        <v>501</v>
      </c>
      <c r="E255" s="1"/>
      <c r="F255" s="5" t="s">
        <v>307</v>
      </c>
      <c r="G255" s="1"/>
      <c r="H255" s="1"/>
      <c r="I255" s="1"/>
      <c r="J255" s="1"/>
      <c r="K255" s="1"/>
      <c r="L255" s="1"/>
      <c r="M255" s="49"/>
      <c r="N255" s="1">
        <v>120</v>
      </c>
    </row>
    <row r="256" spans="1:14" x14ac:dyDescent="0.2">
      <c r="A256" s="1" t="s">
        <v>87</v>
      </c>
      <c r="B256" s="1" t="s">
        <v>217</v>
      </c>
      <c r="C256" s="1" t="s">
        <v>309</v>
      </c>
      <c r="D256" s="1">
        <v>501</v>
      </c>
      <c r="E256" s="1"/>
      <c r="F256" s="5" t="s">
        <v>308</v>
      </c>
      <c r="G256" s="1"/>
      <c r="H256" s="1"/>
      <c r="I256" s="1"/>
      <c r="J256" s="1"/>
      <c r="K256" s="1"/>
      <c r="L256" s="1"/>
      <c r="M256" s="49"/>
      <c r="N256" s="1">
        <v>120</v>
      </c>
    </row>
  </sheetData>
  <pageMargins left="0.7" right="0.7" top="0.75" bottom="0.75" header="0.3" footer="0.3"/>
  <pageSetup paperSize="0" orientation="portrait" r:id="rId1"/>
  <ignoredErrors>
    <ignoredError sqref="L51:M250"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סיכום</vt:lpstr>
      <vt:lpstr>פירוט הצעת המחיר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 Nissan</dc:creator>
  <cp:lastModifiedBy>Administrator</cp:lastModifiedBy>
  <dcterms:created xsi:type="dcterms:W3CDTF">2013-03-05T13:13:50Z</dcterms:created>
  <dcterms:modified xsi:type="dcterms:W3CDTF">2013-07-11T16:06:16Z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