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730" windowHeight="11760"/>
  </bookViews>
  <sheets>
    <sheet name="תכנון תקציב 9.20" sheetId="2" r:id="rId1"/>
  </sheets>
  <definedNames>
    <definedName name="totalExpenseActual" localSheetId="0">SUM(Housing15[בפועל]) - SUM(Transportation18[בפועל]) - SUM(Insurance19[בפועל]) - SUM(Food20[בפועל]) - SUM(Children21[בפועל]) - SUM(Pets22[בפועל]) - SUM(PersonalCare23[בפועל]) - SUM(Entertainment24[בפועל]) - SUM(Loans25[בפועל]) - SUM(Taxes26[בפועל]) - SUM(Savings27[בפועל]) - SUM(Gifts28[בפועל]) - SUM(Legal29[בפועל])</definedName>
    <definedName name="totalExpenseActual">SUM(#REF!) - SUM(#REF!) - SUM(#REF!) - SUM(#REF!) - SUM(#REF!) - SUM(#REF!) - SUM(#REF!) - SUM(#REF!) - SUM(#REF!) - SUM(#REF!) - SUM(#REF!) - SUM(#REF!) - SUM(#REF!)</definedName>
    <definedName name="totalExpenseProjected" localSheetId="0">SUM(Housing15[צפוי]) - SUM(Transportation18[צפוי]) - SUM(Insurance19[צפוי]) - SUM(Food20[צפוי]) - SUM(Children21[צפוי]) - SUM(Pets22[צפוי]) - SUM(PersonalCare23[צפוי]) - SUM(Entertainment24[צפוי]) - SUM(Loans25[צפוי]) - SUM(Taxes26[צפוי]) - SUM(Savings27[צפוי]) - SUM(Gifts28[צפוי]) - SUM(Legal29[צפוי])</definedName>
    <definedName name="totalExpenseProjected">SUM(#REF!) - SUM(#REF!) - SUM(#REF!) - SUM(#REF!) - SUM(#REF!) - SUM(#REF!) - SUM(#REF!) - SUM(#REF!) - SUM(#REF!) - SUM(#REF!) - SUM(#REF!) - SUM(#REF!) - SUM(#REF!)</definedName>
  </definedNames>
  <calcPr calcId="152511"/>
</workbook>
</file>

<file path=xl/calcChain.xml><?xml version="1.0" encoding="utf-8"?>
<calcChain xmlns="http://schemas.openxmlformats.org/spreadsheetml/2006/main">
  <c r="E132" i="2" l="1"/>
  <c r="D132" i="2"/>
  <c r="F131" i="2"/>
  <c r="F130" i="2"/>
  <c r="F129" i="2"/>
  <c r="F128" i="2"/>
  <c r="E125" i="2"/>
  <c r="D125" i="2"/>
  <c r="F124" i="2"/>
  <c r="F123" i="2"/>
  <c r="F122" i="2"/>
  <c r="E119" i="2"/>
  <c r="D119" i="2"/>
  <c r="F118" i="2"/>
  <c r="F117" i="2"/>
  <c r="F116" i="2"/>
  <c r="F115" i="2"/>
  <c r="E112" i="2"/>
  <c r="D112" i="2"/>
  <c r="F111" i="2"/>
  <c r="F110" i="2"/>
  <c r="F109" i="2"/>
  <c r="F108" i="2"/>
  <c r="E105" i="2"/>
  <c r="D105" i="2"/>
  <c r="F104" i="2"/>
  <c r="F103" i="2"/>
  <c r="F102" i="2"/>
  <c r="F101" i="2"/>
  <c r="F100" i="2"/>
  <c r="F99" i="2"/>
  <c r="E96" i="2"/>
  <c r="D96" i="2"/>
  <c r="F95" i="2"/>
  <c r="F94" i="2"/>
  <c r="F93" i="2"/>
  <c r="F92" i="2"/>
  <c r="F91" i="2"/>
  <c r="F90" i="2"/>
  <c r="E87" i="2"/>
  <c r="D87" i="2"/>
  <c r="F86" i="2"/>
  <c r="F85" i="2"/>
  <c r="F84" i="2"/>
  <c r="F83" i="2"/>
  <c r="F82" i="2"/>
  <c r="F81" i="2"/>
  <c r="F80" i="2"/>
  <c r="E77" i="2"/>
  <c r="D77" i="2"/>
  <c r="F76" i="2"/>
  <c r="F75" i="2"/>
  <c r="F74" i="2"/>
  <c r="F73" i="2"/>
  <c r="F72" i="2"/>
  <c r="E69" i="2"/>
  <c r="D69" i="2"/>
  <c r="F68" i="2"/>
  <c r="F67" i="2"/>
  <c r="F66" i="2"/>
  <c r="F65" i="2"/>
  <c r="F64" i="2"/>
  <c r="F63" i="2"/>
  <c r="F62" i="2"/>
  <c r="F61" i="2"/>
  <c r="F60" i="2"/>
  <c r="E57" i="2"/>
  <c r="D57" i="2"/>
  <c r="F56" i="2"/>
  <c r="F55" i="2"/>
  <c r="F54" i="2"/>
  <c r="E51" i="2"/>
  <c r="F50" i="2"/>
  <c r="F49" i="2"/>
  <c r="F48" i="2"/>
  <c r="D51" i="2"/>
  <c r="F47" i="2"/>
  <c r="E44" i="2"/>
  <c r="D44" i="2"/>
  <c r="F43" i="2"/>
  <c r="F42" i="2"/>
  <c r="F41" i="2"/>
  <c r="F40" i="2"/>
  <c r="F39" i="2"/>
  <c r="F38" i="2"/>
  <c r="F37" i="2"/>
  <c r="E34" i="2"/>
  <c r="D34" i="2"/>
  <c r="F33" i="2"/>
  <c r="F32" i="2"/>
  <c r="F31" i="2"/>
  <c r="F30" i="2"/>
  <c r="F29" i="2"/>
  <c r="F28" i="2"/>
  <c r="F27" i="2"/>
  <c r="F26" i="2"/>
  <c r="F25" i="2"/>
  <c r="E22" i="2"/>
  <c r="D22" i="2"/>
  <c r="F21" i="2"/>
  <c r="F20" i="2"/>
  <c r="F19" i="2"/>
  <c r="F18" i="2"/>
  <c r="E13" i="2"/>
  <c r="D13" i="2"/>
  <c r="F87" i="2" l="1"/>
  <c r="F34" i="2"/>
  <c r="F51" i="2"/>
  <c r="F57" i="2"/>
  <c r="F77" i="2"/>
  <c r="F96" i="2"/>
  <c r="F105" i="2"/>
  <c r="F132" i="2"/>
  <c r="F125" i="2"/>
  <c r="F119" i="2"/>
  <c r="F112" i="2"/>
  <c r="F44" i="2"/>
  <c r="F13" i="2"/>
  <c r="F22" i="2"/>
  <c r="D14" i="2"/>
  <c r="D15" i="2" s="1"/>
  <c r="F69" i="2"/>
  <c r="E14" i="2"/>
  <c r="E15" i="2" s="1"/>
  <c r="F14" i="2" l="1"/>
  <c r="F15" i="2"/>
</calcChain>
</file>

<file path=xl/comments1.xml><?xml version="1.0" encoding="utf-8"?>
<comments xmlns="http://schemas.openxmlformats.org/spreadsheetml/2006/main">
  <authors>
    <author>מחבר</author>
  </authors>
  <commentList>
    <comment ref="C61" authorId="0" shapeId="0">
      <text>
        <r>
          <rPr>
            <b/>
            <sz val="9"/>
            <color indexed="81"/>
            <rFont val="Tahoma"/>
            <charset val="177"/>
          </rPr>
          <t>מחבר:</t>
        </r>
        <r>
          <rPr>
            <sz val="9"/>
            <color indexed="81"/>
            <rFont val="Tahoma"/>
            <charset val="177"/>
          </rPr>
          <t xml:space="preserve">
כולל הנעלה</t>
        </r>
      </text>
    </comment>
  </commentList>
</comments>
</file>

<file path=xl/sharedStrings.xml><?xml version="1.0" encoding="utf-8"?>
<sst xmlns="http://schemas.openxmlformats.org/spreadsheetml/2006/main" count="159" uniqueCount="86">
  <si>
    <t xml:space="preserve">  </t>
  </si>
  <si>
    <t xml:space="preserve"> </t>
  </si>
  <si>
    <t>צפוי</t>
  </si>
  <si>
    <t>בפועל</t>
  </si>
  <si>
    <t>סטיה</t>
  </si>
  <si>
    <t>תזרים מזומנים כולל</t>
  </si>
  <si>
    <t>הכנסה כוללת</t>
  </si>
  <si>
    <t>הוצאה כוללת</t>
  </si>
  <si>
    <t>הכנסה חודשית</t>
  </si>
  <si>
    <t>אחר</t>
  </si>
  <si>
    <t>הוצאות ביתיות</t>
  </si>
  <si>
    <t>משכנתא או שכר דירה</t>
  </si>
  <si>
    <t>חשמל</t>
  </si>
  <si>
    <t>גז</t>
  </si>
  <si>
    <t>מים וביוב</t>
  </si>
  <si>
    <t>תחזוקה או תיקונים</t>
  </si>
  <si>
    <t>סה"כ</t>
  </si>
  <si>
    <t>תחבורה</t>
  </si>
  <si>
    <t>עלויות תחבורה ציבורית</t>
  </si>
  <si>
    <t>ביטוח</t>
  </si>
  <si>
    <t>רשיונות רכב</t>
  </si>
  <si>
    <t>דלק</t>
  </si>
  <si>
    <t>תחזוקה</t>
  </si>
  <si>
    <t>אוכל</t>
  </si>
  <si>
    <t>מצרכים</t>
  </si>
  <si>
    <t>מסעדות</t>
  </si>
  <si>
    <t>ילדים</t>
  </si>
  <si>
    <t>הוצאות רפואיות</t>
  </si>
  <si>
    <t>ביגוד</t>
  </si>
  <si>
    <t>ציוד לבית הספר</t>
  </si>
  <si>
    <t>חוגים</t>
  </si>
  <si>
    <t>משחקים/צעצועים</t>
  </si>
  <si>
    <t>חיות מחמד</t>
  </si>
  <si>
    <t>תספורות</t>
  </si>
  <si>
    <t>צעצועים</t>
  </si>
  <si>
    <t>רווחה אישית</t>
  </si>
  <si>
    <t>שיער/ציפורניים</t>
  </si>
  <si>
    <t>מועדון בריאות</t>
  </si>
  <si>
    <t>בידור</t>
  </si>
  <si>
    <t>סרטים</t>
  </si>
  <si>
    <t>הופעות</t>
  </si>
  <si>
    <t>אירועי ספורט</t>
  </si>
  <si>
    <t>תיאטרון</t>
  </si>
  <si>
    <t>הלוואות</t>
  </si>
  <si>
    <t>סטודנטים</t>
  </si>
  <si>
    <t>כרטיס אשראי</t>
  </si>
  <si>
    <t>מיסים</t>
  </si>
  <si>
    <t>רשויות ממשלתיות</t>
  </si>
  <si>
    <t>רשויות המדינה</t>
  </si>
  <si>
    <t>רשויות מקומיות</t>
  </si>
  <si>
    <t>חסכונות או השקעות</t>
  </si>
  <si>
    <t>חשבון פנסיה</t>
  </si>
  <si>
    <t>חשבון השקעות</t>
  </si>
  <si>
    <t>אוניברסיטאות</t>
  </si>
  <si>
    <t>מתנות ותרומות</t>
  </si>
  <si>
    <t>ארגון צדקה 1</t>
  </si>
  <si>
    <t>ארגון צדקה 2</t>
  </si>
  <si>
    <t>ארגון צדקה 3</t>
  </si>
  <si>
    <t>משפטי</t>
  </si>
  <si>
    <t>עורך-דין</t>
  </si>
  <si>
    <t>מזונות</t>
  </si>
  <si>
    <t>תשלומי עכבונות או עיקולים</t>
  </si>
  <si>
    <t xml:space="preserve"> 'מזומנים זרימה' to 'תזרים מזומנים'</t>
  </si>
  <si>
    <t>מזומנים זרימה</t>
  </si>
  <si>
    <t>קצבת ילדים</t>
  </si>
  <si>
    <t>תכולה</t>
  </si>
  <si>
    <t>ועד בית</t>
  </si>
  <si>
    <t>מט''ח</t>
  </si>
  <si>
    <t>בריאות(פרטי+סיעודי+מחלות קשות)</t>
  </si>
  <si>
    <t>בשר</t>
  </si>
  <si>
    <t>טלפון+אינטרנט(ספק +תשתית)</t>
  </si>
  <si>
    <t>בית(משכנתא)</t>
  </si>
  <si>
    <t>חיים(משכנתא)</t>
  </si>
  <si>
    <t>סלולארי</t>
  </si>
  <si>
    <t>אישי-צבא</t>
  </si>
  <si>
    <t>ניקוי יבש +גיהוץ</t>
  </si>
  <si>
    <t>דיסקים/ספרים</t>
  </si>
  <si>
    <t xml:space="preserve">טיפולי שינים </t>
  </si>
  <si>
    <t xml:space="preserve">שכר לימודים </t>
  </si>
  <si>
    <t>שכר אונברסיטאי</t>
  </si>
  <si>
    <t>שכר מאמנים</t>
  </si>
  <si>
    <t>תשלום עבור רכב</t>
  </si>
  <si>
    <t>שכר שחר</t>
  </si>
  <si>
    <t xml:space="preserve">שכר </t>
  </si>
  <si>
    <t>הכנסה נוספת</t>
  </si>
  <si>
    <t>מנוי לעיתון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</si>
</sst>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 tint="0.499984740745262"/>
      <name val="Trebuchet MS"/>
      <family val="2"/>
      <scheme val="minor"/>
    </font>
    <font>
      <sz val="11"/>
      <color theme="1" tint="0.499984740745262"/>
      <name val="Century"/>
      <family val="1"/>
      <scheme val="major"/>
    </font>
    <font>
      <sz val="12"/>
      <color theme="1" tint="0.499984740745262"/>
      <name val="Century"/>
      <family val="1"/>
      <scheme val="major"/>
    </font>
    <font>
      <sz val="10"/>
      <color theme="1" tint="0.499984740745262"/>
      <name val="Century"/>
      <family val="1"/>
      <scheme val="major"/>
    </font>
    <font>
      <b/>
      <sz val="18"/>
      <color theme="1" tint="0.499984740745262"/>
      <name val="Century"/>
      <family val="2"/>
      <scheme val="major"/>
    </font>
    <font>
      <sz val="10"/>
      <color theme="1" tint="0.499984740745262"/>
      <name val="Tahoma"/>
      <family val="2"/>
    </font>
    <font>
      <b/>
      <sz val="20"/>
      <color theme="1"/>
      <name val="Tahoma"/>
      <family val="2"/>
    </font>
    <font>
      <sz val="11"/>
      <color theme="1" tint="0.499984740745262"/>
      <name val="Tahoma"/>
      <family val="2"/>
    </font>
    <font>
      <b/>
      <sz val="10"/>
      <color theme="0"/>
      <name val="Tahoma"/>
      <family val="2"/>
    </font>
    <font>
      <sz val="9"/>
      <color indexed="81"/>
      <name val="Tahoma"/>
      <charset val="177"/>
    </font>
    <font>
      <b/>
      <sz val="9"/>
      <color indexed="81"/>
      <name val="Tahoma"/>
      <charset val="177"/>
    </font>
    <font>
      <b/>
      <sz val="11"/>
      <color theme="1" tint="0.499984740745262"/>
      <name val="Tahoma"/>
      <family val="2"/>
    </font>
    <font>
      <sz val="10"/>
      <color theme="1" tint="0.499984740745262"/>
      <name val="Tahoma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6" fillId="0" borderId="0" xfId="0" applyFont="1" applyAlignment="1">
      <alignment horizontal="left" readingOrder="2"/>
    </xf>
    <xf numFmtId="3" fontId="5" fillId="0" borderId="0" xfId="0" applyNumberFormat="1" applyFont="1" applyAlignment="1">
      <alignment horizontal="right" readingOrder="2"/>
    </xf>
    <xf numFmtId="3" fontId="5" fillId="0" borderId="0" xfId="0" applyNumberFormat="1" applyFont="1" applyFill="1" applyAlignment="1">
      <alignment horizontal="right" readingOrder="2"/>
    </xf>
    <xf numFmtId="49" fontId="5" fillId="0" borderId="0" xfId="0" applyNumberFormat="1" applyFont="1" applyAlignment="1">
      <alignment horizontal="left" readingOrder="2"/>
    </xf>
    <xf numFmtId="0" fontId="5" fillId="0" borderId="0" xfId="0" applyFont="1" applyAlignment="1">
      <alignment horizontal="left" readingOrder="2"/>
    </xf>
    <xf numFmtId="0" fontId="5" fillId="0" borderId="0" xfId="0" applyFont="1" applyFill="1" applyBorder="1" applyAlignment="1">
      <alignment vertical="center" readingOrder="2"/>
    </xf>
    <xf numFmtId="0" fontId="5" fillId="0" borderId="0" xfId="0" applyFont="1" applyFill="1" applyBorder="1" applyAlignment="1">
      <alignment horizontal="right" vertical="center" readingOrder="2"/>
    </xf>
    <xf numFmtId="3" fontId="7" fillId="0" borderId="0" xfId="0" applyNumberFormat="1" applyFont="1" applyFill="1" applyBorder="1" applyAlignment="1">
      <alignment horizontal="center" vertical="center" readingOrder="2"/>
    </xf>
    <xf numFmtId="0" fontId="7" fillId="0" borderId="0" xfId="0" applyFont="1" applyFill="1" applyBorder="1" applyAlignment="1">
      <alignment vertical="center" readingOrder="2"/>
    </xf>
    <xf numFmtId="0" fontId="8" fillId="2" borderId="0" xfId="0" applyFont="1" applyFill="1" applyBorder="1" applyAlignment="1">
      <alignment vertical="center" readingOrder="2"/>
    </xf>
    <xf numFmtId="3" fontId="5" fillId="0" borderId="0" xfId="0" applyNumberFormat="1" applyFont="1" applyFill="1" applyBorder="1" applyAlignment="1">
      <alignment horizontal="center" vertical="center" readingOrder="2"/>
    </xf>
    <xf numFmtId="3" fontId="8" fillId="2" borderId="0" xfId="0" applyNumberFormat="1" applyFont="1" applyFill="1" applyBorder="1" applyAlignment="1">
      <alignment horizontal="center" vertical="center" readingOrder="2"/>
    </xf>
    <xf numFmtId="3" fontId="5" fillId="0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 readingOrder="2"/>
    </xf>
    <xf numFmtId="0" fontId="5" fillId="0" borderId="0" xfId="0" applyFont="1" applyAlignment="1">
      <alignment readingOrder="2"/>
    </xf>
    <xf numFmtId="0" fontId="12" fillId="0" borderId="0" xfId="0" applyFont="1" applyFill="1" applyBorder="1" applyAlignment="1">
      <alignment vertical="center" readingOrder="2"/>
    </xf>
    <xf numFmtId="3" fontId="12" fillId="0" borderId="0" xfId="0" applyNumberFormat="1" applyFont="1" applyFill="1" applyBorder="1" applyAlignment="1">
      <alignment horizontal="center" vertical="center" readingOrder="2"/>
    </xf>
    <xf numFmtId="0" fontId="12" fillId="0" borderId="0" xfId="0" applyFont="1" applyFill="1" applyBorder="1" applyAlignment="1">
      <alignment horizontal="right" vertical="center" readingOrder="2"/>
    </xf>
    <xf numFmtId="3" fontId="1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readingOrder="2"/>
    </xf>
    <xf numFmtId="0" fontId="5" fillId="0" borderId="0" xfId="0" applyFont="1" applyAlignment="1">
      <alignment readingOrder="2"/>
    </xf>
  </cellXfs>
  <cellStyles count="6">
    <cellStyle name="Normal" xfId="0" builtinId="0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</cellStyles>
  <dxfs count="1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horizontal="general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 tint="0.499984740745262"/>
        <name val="Tahoma"/>
        <scheme val="none"/>
      </font>
      <alignment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 tint="0.499984740745262"/>
        <name val="Tahoma"/>
        <scheme val="none"/>
      </font>
      <alignment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 tint="0.499984740745262"/>
        <name val="Tahoma"/>
        <scheme val="none"/>
      </font>
      <alignment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 tint="0.499984740745262"/>
        <name val="Tahoma"/>
        <scheme val="none"/>
      </font>
      <alignment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 tint="0.499984740745262"/>
        <name val="Tahoma"/>
        <scheme val="none"/>
      </font>
      <alignment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 tint="0.499984740745262"/>
        <name val="Tahoma"/>
        <scheme val="none"/>
      </font>
      <alignment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 tint="0.499984740745262"/>
        <name val="Tahoma"/>
        <scheme val="none"/>
      </font>
      <alignment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 tint="0.499984740745262"/>
        <name val="Tahoma"/>
        <scheme val="none"/>
      </font>
      <alignment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 tint="0.499984740745262"/>
        <name val="Tahoma"/>
        <scheme val="none"/>
      </font>
      <alignment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 tint="0.499984740745262"/>
        <name val="Tahoma"/>
        <scheme val="none"/>
      </font>
      <alignment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general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 tint="0.499984740745262"/>
        <name val="Tahoma"/>
        <scheme val="none"/>
      </font>
      <alignment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general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 tint="0.499984740745262"/>
        <name val="Tahoma"/>
        <scheme val="none"/>
      </font>
      <alignment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general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 tint="0.499984740745262"/>
        <name val="Tahoma"/>
        <scheme val="none"/>
      </font>
      <alignment textRotation="0" wrapText="0" indent="0" justifyLastLine="0" shrinkToFit="0" readingOrder="2"/>
    </dxf>
    <dxf>
      <fill>
        <patternFill patternType="none">
          <bgColor auto="1"/>
        </patternFill>
      </fill>
      <border diagonalUp="0" diagonalDown="0">
        <left/>
        <right style="thick">
          <color theme="8" tint="0.59996337778862885"/>
        </right>
        <top/>
        <bottom/>
        <vertical/>
        <horizontal/>
      </border>
    </dxf>
    <dxf>
      <border diagonalUp="0" diagonalDown="0">
        <left/>
        <right style="thick">
          <color theme="8" tint="0.59996337778862885"/>
        </right>
        <top/>
        <bottom/>
        <vertical/>
        <horizontal/>
      </border>
    </dxf>
    <dxf>
      <font>
        <color theme="1" tint="0.499984740745262"/>
      </font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 diagonalUp="0" diagonalDown="0">
        <left/>
        <right style="thick">
          <color theme="8" tint="0.59996337778862885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8"/>
        </patternFill>
      </fill>
      <border>
        <top style="thin">
          <color theme="8"/>
        </top>
      </border>
    </dxf>
    <dxf>
      <font>
        <b val="0"/>
        <i val="0"/>
        <color theme="8"/>
      </font>
      <fill>
        <patternFill patternType="none">
          <fgColor indexed="64"/>
          <bgColor auto="1"/>
        </patternFill>
      </fill>
      <border>
        <bottom style="double">
          <color theme="8" tint="0.59996337778862885"/>
        </bottom>
      </border>
    </dxf>
    <dxf>
      <font>
        <color theme="1" tint="0.499984740745262"/>
      </font>
      <fill>
        <patternFill patternType="none">
          <bgColor auto="1"/>
        </patternFill>
      </fill>
      <border>
        <left style="thick">
          <color theme="8" tint="0.59996337778862885"/>
        </left>
        <right style="thick">
          <color theme="8" tint="0.59996337778862885"/>
        </right>
        <top style="thick">
          <color theme="8" tint="0.59996337778862885"/>
        </top>
        <bottom style="thick">
          <color theme="8" tint="0.59996337778862885"/>
        </bottom>
        <vertical style="dotted">
          <color theme="8" tint="0.59996337778862885"/>
        </vertical>
        <horizontal style="dotted">
          <color theme="8" tint="0.59996337778862885"/>
        </horizontal>
      </border>
    </dxf>
    <dxf>
      <fill>
        <patternFill patternType="none">
          <bgColor auto="1"/>
        </patternFill>
      </fill>
      <border diagonalUp="0" diagonalDown="0">
        <left/>
        <right style="thick">
          <color theme="7" tint="0.59996337778862885"/>
        </right>
        <top/>
        <bottom/>
        <vertical/>
        <horizontal/>
      </border>
    </dxf>
    <dxf>
      <border diagonalUp="0" diagonalDown="0">
        <left/>
        <right style="thick">
          <color theme="7" tint="0.59996337778862885"/>
        </right>
        <top/>
        <bottom/>
        <vertical/>
        <horizontal/>
      </border>
    </dxf>
    <dxf>
      <font>
        <color theme="1" tint="0.499984740745262"/>
      </font>
      <fill>
        <patternFill>
          <bgColor theme="0" tint="-4.9989318521683403E-2"/>
        </patternFill>
      </fill>
    </dxf>
    <dxf>
      <border diagonalUp="0" diagonalDown="0">
        <left/>
        <right style="thick">
          <color theme="7" tint="0.59996337778862885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7"/>
        </patternFill>
      </fill>
      <border>
        <top style="thin">
          <color theme="7"/>
        </top>
      </border>
    </dxf>
    <dxf>
      <font>
        <b val="0"/>
        <i val="0"/>
        <color theme="7"/>
      </font>
      <fill>
        <patternFill patternType="none">
          <fgColor indexed="64"/>
          <bgColor auto="1"/>
        </patternFill>
      </fill>
      <border>
        <bottom style="double">
          <color theme="7" tint="0.59996337778862885"/>
        </bottom>
      </border>
    </dxf>
    <dxf>
      <font>
        <color theme="1" tint="0.499984740745262"/>
      </font>
      <fill>
        <patternFill patternType="none">
          <bgColor auto="1"/>
        </patternFill>
      </fill>
      <border>
        <left style="thick">
          <color theme="7" tint="0.59996337778862885"/>
        </left>
        <right style="thick">
          <color theme="7" tint="0.59996337778862885"/>
        </right>
        <top style="thick">
          <color theme="7" tint="0.59996337778862885"/>
        </top>
        <bottom style="thick">
          <color theme="7" tint="0.59996337778862885"/>
        </bottom>
        <vertical style="dotted">
          <color theme="7" tint="0.79998168889431442"/>
        </vertical>
        <horizontal style="dotted">
          <color theme="7" tint="0.79998168889431442"/>
        </horizontal>
      </border>
    </dxf>
    <dxf>
      <fill>
        <patternFill patternType="none">
          <bgColor auto="1"/>
        </patternFill>
      </fill>
      <border diagonalUp="0" diagonalDown="0">
        <left/>
        <right style="thick">
          <color theme="5" tint="0.59996337778862885"/>
        </right>
        <top/>
        <bottom/>
        <vertical/>
        <horizontal/>
      </border>
    </dxf>
    <dxf>
      <border diagonalUp="0" diagonalDown="0">
        <left/>
        <right style="thick">
          <color theme="5" tint="0.59996337778862885"/>
        </right>
        <top/>
        <bottom/>
        <vertical/>
        <horizontal/>
      </border>
    </dxf>
    <dxf>
      <font>
        <color theme="1" tint="0.499984740745262"/>
      </font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 diagonalUp="0" diagonalDown="0">
        <left/>
        <right style="thick">
          <color theme="5" tint="0.59996337778862885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5"/>
        </patternFill>
      </fill>
      <border>
        <top style="double">
          <color theme="5"/>
        </top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>
        <bottom style="double">
          <color theme="5" tint="0.59996337778862885"/>
        </bottom>
      </border>
    </dxf>
    <dxf>
      <font>
        <color theme="1" tint="0.499984740745262"/>
      </font>
      <fill>
        <patternFill patternType="none">
          <bgColor auto="1"/>
        </patternFill>
      </fill>
      <border>
        <left style="thick">
          <color theme="5" tint="0.59996337778862885"/>
        </left>
        <right style="thick">
          <color theme="5" tint="0.59996337778862885"/>
        </right>
        <top style="thick">
          <color theme="5" tint="0.59996337778862885"/>
        </top>
        <bottom style="thick">
          <color theme="5" tint="0.59996337778862885"/>
        </bottom>
        <vertical style="dotted">
          <color theme="5" tint="0.59996337778862885"/>
        </vertical>
        <horizontal style="dotted">
          <color theme="5" tint="0.59996337778862885"/>
        </horizontal>
      </border>
    </dxf>
  </dxfs>
  <tableStyles count="3" defaultTableStyle="Monthly Expenses" defaultPivotStyle="PivotStyleLight2">
    <tableStyle name="Cash Flow" pivot="0" count="7">
      <tableStyleElement type="wholeTable" dxfId="186"/>
      <tableStyleElement type="headerRow" dxfId="185"/>
      <tableStyleElement type="totalRow" dxfId="184"/>
      <tableStyleElement type="firstColumn" dxfId="183"/>
      <tableStyleElement type="lastColumn" dxfId="182"/>
      <tableStyleElement type="firstHeaderCell" dxfId="181"/>
      <tableStyleElement type="firstTotalCell" dxfId="180"/>
    </tableStyle>
    <tableStyle name="Monthly Expenses" pivot="0" count="7">
      <tableStyleElement type="wholeTable" dxfId="179"/>
      <tableStyleElement type="headerRow" dxfId="178"/>
      <tableStyleElement type="totalRow" dxfId="177"/>
      <tableStyleElement type="firstColumn" dxfId="176"/>
      <tableStyleElement type="lastColumn" dxfId="175"/>
      <tableStyleElement type="firstHeaderCell" dxfId="174"/>
      <tableStyleElement type="firstTotalCell" dxfId="173"/>
    </tableStyle>
    <tableStyle name="Monthly Income" pivot="0" count="7">
      <tableStyleElement type="wholeTable" dxfId="172"/>
      <tableStyleElement type="headerRow" dxfId="171"/>
      <tableStyleElement type="totalRow" dxfId="170"/>
      <tableStyleElement type="firstColumn" dxfId="169"/>
      <tableStyleElement type="lastColumn" dxfId="168"/>
      <tableStyleElement type="firstHeaderCell" dxfId="167"/>
      <tableStyleElement type="firstTotalCell" dxfId="1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15294250696219E-2"/>
          <c:y val="6.0731525791553061E-2"/>
          <c:w val="0.66407356423104458"/>
          <c:h val="0.81458539104668637"/>
        </c:manualLayout>
      </c:layout>
      <c:barChart>
        <c:barDir val="col"/>
        <c:grouping val="clustered"/>
        <c:varyColors val="0"/>
        <c:ser>
          <c:idx val="0"/>
          <c:order val="0"/>
          <c:tx>
            <c:v>צפוי</c:v>
          </c:tx>
          <c:spPr>
            <a:solidFill>
              <a:schemeClr val="accent1"/>
            </a:solidFill>
          </c:spPr>
          <c:invertIfNegative val="0"/>
          <c:cat>
            <c:strLit>
              <c:ptCount val="3"/>
              <c:pt idx="0">
                <c:v>הכנסה כוללת</c:v>
              </c:pt>
              <c:pt idx="1">
                <c:v> סהכ הוצאות</c:v>
              </c:pt>
              <c:pt idx="2">
                <c:v> תזרים מזומנים כולל</c:v>
              </c:pt>
            </c:strLit>
          </c:cat>
          <c:val>
            <c:numRef>
              <c:f>'תכנון תקציב 9.20'!$D$13:$D$15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בפועל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הכנסה כוללת</c:v>
              </c:pt>
              <c:pt idx="1">
                <c:v> סהכ הוצאות</c:v>
              </c:pt>
              <c:pt idx="2">
                <c:v> תזרים מזומנים כולל</c:v>
              </c:pt>
            </c:strLit>
          </c:cat>
          <c:val>
            <c:numRef>
              <c:f>'תכנון תקציב 9.20'!$E$13:$E$15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9"/>
        <c:axId val="-246681360"/>
        <c:axId val="-246678096"/>
      </c:barChart>
      <c:catAx>
        <c:axId val="-246681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12700"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900" b="0">
                <a:solidFill>
                  <a:schemeClr val="tx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246678096"/>
        <c:crosses val="autoZero"/>
        <c:auto val="1"/>
        <c:lblAlgn val="ctr"/>
        <c:lblOffset val="100"/>
        <c:noMultiLvlLbl val="0"/>
      </c:catAx>
      <c:valAx>
        <c:axId val="-2466780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 w="12700"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900">
                <a:solidFill>
                  <a:schemeClr val="tx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2466813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761371648482559"/>
          <c:y val="0.40341557231094538"/>
          <c:w val="0.10745006467410548"/>
          <c:h val="0.16004256858271659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50000"/>
                  <a:lumOff val="50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1042935</xdr:colOff>
      <xdr:row>2</xdr:row>
      <xdr:rowOff>157162</xdr:rowOff>
    </xdr:from>
    <xdr:to>
      <xdr:col>5</xdr:col>
      <xdr:colOff>1114425</xdr:colOff>
      <xdr:row>9</xdr:row>
      <xdr:rowOff>123825</xdr:rowOff>
    </xdr:to>
    <xdr:graphicFrame macro="">
      <xdr:nvGraphicFramePr>
        <xdr:cNvPr id="2" name="Monthly Expenses" descr="תרשים טורים המשווה בין סה&quot;כ הכנסה צפויה לבין סה&quot;כ הכנסה בפועל, סה&quot;כ הוצאות וסה&quot;כ תזרים מזומנים." title="סיכום תקציב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11</xdr:row>
      <xdr:rowOff>9525</xdr:rowOff>
    </xdr:from>
    <xdr:to>
      <xdr:col>1</xdr:col>
      <xdr:colOff>1933575</xdr:colOff>
      <xdr:row>13</xdr:row>
      <xdr:rowOff>238125</xdr:rowOff>
    </xdr:to>
    <xdr:grpSp>
      <xdr:nvGrpSpPr>
        <xdr:cNvPr id="3" name="תזרים מזומנים" title="כותרת טבלה: תזרים מזומנים"/>
        <xdr:cNvGrpSpPr/>
      </xdr:nvGrpSpPr>
      <xdr:grpSpPr>
        <a:xfrm>
          <a:off x="9989753325" y="3676650"/>
          <a:ext cx="1914525" cy="895350"/>
          <a:chOff x="9989753325" y="3676650"/>
          <a:chExt cx="1914525" cy="895350"/>
        </a:xfrm>
      </xdr:grpSpPr>
      <xdr:sp macro="" textlink="">
        <xdr:nvSpPr>
          <xdr:cNvPr id="4" name="TextBox 3"/>
          <xdr:cNvSpPr txBox="1"/>
        </xdr:nvSpPr>
        <xdr:spPr>
          <a:xfrm flipH="1">
            <a:off x="9989753325" y="3676650"/>
            <a:ext cx="1914525" cy="895350"/>
          </a:xfrm>
          <a:prstGeom prst="rect">
            <a:avLst/>
          </a:prstGeom>
          <a:noFill/>
          <a:ln w="38100" cmpd="sng">
            <a:solidFill>
              <a:schemeClr val="accent2">
                <a:lumMod val="40000"/>
                <a:lumOff val="60000"/>
              </a:schemeClr>
            </a:solidFill>
            <a:miter lim="800000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grpSp>
        <xdr:nvGrpSpPr>
          <xdr:cNvPr id="5" name="קבוצה 33"/>
          <xdr:cNvGrpSpPr/>
        </xdr:nvGrpSpPr>
        <xdr:grpSpPr>
          <a:xfrm>
            <a:off x="9989810475" y="3733800"/>
            <a:ext cx="1800225" cy="781050"/>
            <a:chOff x="9989810475" y="3733800"/>
            <a:chExt cx="1800225" cy="781050"/>
          </a:xfrm>
        </xdr:grpSpPr>
        <xdr:sp macro="" textlink="">
          <xdr:nvSpPr>
            <xdr:cNvPr id="6" name="TextBox 5"/>
            <xdr:cNvSpPr txBox="1"/>
          </xdr:nvSpPr>
          <xdr:spPr>
            <a:xfrm flipH="1">
              <a:off x="9989810475" y="3733800"/>
              <a:ext cx="1800225" cy="781050"/>
            </a:xfrm>
            <a:prstGeom prst="rect">
              <a:avLst/>
            </a:prstGeom>
            <a:solidFill>
              <a:schemeClr val="accent2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 sz="1100"/>
            </a:p>
          </xdr:txBody>
        </xdr:sp>
        <xdr:grpSp>
          <xdr:nvGrpSpPr>
            <xdr:cNvPr id="7" name="קבוצה 6"/>
            <xdr:cNvGrpSpPr/>
          </xdr:nvGrpSpPr>
          <xdr:grpSpPr>
            <a:xfrm flipH="1">
              <a:off x="9989819999" y="3971925"/>
              <a:ext cx="1666875" cy="419100"/>
              <a:chOff x="619126" y="3943350"/>
              <a:chExt cx="1666875" cy="419100"/>
            </a:xfrm>
          </xdr:grpSpPr>
          <xdr:sp macro="" textlink="">
            <xdr:nvSpPr>
              <xdr:cNvPr id="8" name="TextBox 7"/>
              <xdr:cNvSpPr txBox="1"/>
            </xdr:nvSpPr>
            <xdr:spPr>
              <a:xfrm>
                <a:off x="619126" y="3943350"/>
                <a:ext cx="1666875" cy="2857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b"/>
              <a:lstStyle/>
              <a:p>
                <a:pPr algn="r" rtl="1"/>
                <a:r>
                  <a:rPr lang="he-IL" sz="200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מזומנים זרימה</a:t>
                </a:r>
                <a:endParaRPr lang="en-US" sz="2000">
                  <a:solidFill>
                    <a:schemeClr val="bg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xdr:txBody>
          </xdr:sp>
          <xdr:sp macro="" textlink="">
            <xdr:nvSpPr>
              <xdr:cNvPr id="9" name="TextBox 8"/>
              <xdr:cNvSpPr txBox="1"/>
            </xdr:nvSpPr>
            <xdr:spPr>
              <a:xfrm>
                <a:off x="695325" y="4076700"/>
                <a:ext cx="1371600" cy="2857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b"/>
              <a:lstStyle/>
              <a:p>
                <a:pPr algn="r"/>
                <a:endParaRPr lang="en-US" sz="2100">
                  <a:solidFill>
                    <a:schemeClr val="bg1"/>
                  </a:solidFill>
                  <a:latin typeface="+mj-lt"/>
                </a:endParaRPr>
              </a:p>
            </xdr:txBody>
          </xdr:sp>
        </xdr:grpSp>
      </xdr:grpSp>
    </xdr:grpSp>
    <xdr:clientData/>
  </xdr:twoCellAnchor>
  <xdr:twoCellAnchor>
    <xdr:from>
      <xdr:col>1</xdr:col>
      <xdr:colOff>0</xdr:colOff>
      <xdr:row>16</xdr:row>
      <xdr:rowOff>9525</xdr:rowOff>
    </xdr:from>
    <xdr:to>
      <xdr:col>1</xdr:col>
      <xdr:colOff>1914525</xdr:colOff>
      <xdr:row>18</xdr:row>
      <xdr:rowOff>238125</xdr:rowOff>
    </xdr:to>
    <xdr:grpSp>
      <xdr:nvGrpSpPr>
        <xdr:cNvPr id="10" name="הכנסה חודשית" title="כותרת טבלה: הכנסה חודשית"/>
        <xdr:cNvGrpSpPr/>
      </xdr:nvGrpSpPr>
      <xdr:grpSpPr>
        <a:xfrm>
          <a:off x="9989772375" y="5343525"/>
          <a:ext cx="1914525" cy="895350"/>
          <a:chOff x="9989772375" y="5343525"/>
          <a:chExt cx="1914525" cy="895350"/>
        </a:xfrm>
      </xdr:grpSpPr>
      <xdr:sp macro="" textlink="">
        <xdr:nvSpPr>
          <xdr:cNvPr id="11" name="TextBox 10"/>
          <xdr:cNvSpPr txBox="1"/>
        </xdr:nvSpPr>
        <xdr:spPr>
          <a:xfrm flipH="1">
            <a:off x="9989772375" y="5343525"/>
            <a:ext cx="1914525" cy="895350"/>
          </a:xfrm>
          <a:prstGeom prst="rect">
            <a:avLst/>
          </a:prstGeom>
          <a:noFill/>
          <a:ln w="38100" cmpd="sng">
            <a:solidFill>
              <a:schemeClr val="accent5">
                <a:lumMod val="40000"/>
                <a:lumOff val="60000"/>
              </a:schemeClr>
            </a:solidFill>
            <a:miter lim="800000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grpSp>
        <xdr:nvGrpSpPr>
          <xdr:cNvPr id="12" name="קבוצה 37"/>
          <xdr:cNvGrpSpPr/>
        </xdr:nvGrpSpPr>
        <xdr:grpSpPr>
          <a:xfrm>
            <a:off x="9989829525" y="5400675"/>
            <a:ext cx="1800225" cy="781050"/>
            <a:chOff x="9989829525" y="5400675"/>
            <a:chExt cx="1800225" cy="781050"/>
          </a:xfrm>
        </xdr:grpSpPr>
        <xdr:sp macro="" textlink="">
          <xdr:nvSpPr>
            <xdr:cNvPr id="13" name="TextBox 12"/>
            <xdr:cNvSpPr txBox="1"/>
          </xdr:nvSpPr>
          <xdr:spPr>
            <a:xfrm flipH="1">
              <a:off x="9989829525" y="5400675"/>
              <a:ext cx="1800225" cy="781050"/>
            </a:xfrm>
            <a:prstGeom prst="rect">
              <a:avLst/>
            </a:prstGeom>
            <a:solidFill>
              <a:schemeClr val="accent5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 sz="1100"/>
            </a:p>
          </xdr:txBody>
        </xdr:sp>
        <xdr:grpSp>
          <xdr:nvGrpSpPr>
            <xdr:cNvPr id="14" name="קבוצה 13"/>
            <xdr:cNvGrpSpPr/>
          </xdr:nvGrpSpPr>
          <xdr:grpSpPr>
            <a:xfrm flipH="1">
              <a:off x="9989858100" y="5629275"/>
              <a:ext cx="1743074" cy="428625"/>
              <a:chOff x="523876" y="3933825"/>
              <a:chExt cx="1743074" cy="428625"/>
            </a:xfrm>
          </xdr:grpSpPr>
          <xdr:sp macro="" textlink="">
            <xdr:nvSpPr>
              <xdr:cNvPr id="15" name="TextBox 14"/>
              <xdr:cNvSpPr txBox="1"/>
            </xdr:nvSpPr>
            <xdr:spPr>
              <a:xfrm>
                <a:off x="523876" y="3933825"/>
                <a:ext cx="1743074" cy="2857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b"/>
              <a:lstStyle/>
              <a:p>
                <a:pPr algn="r"/>
                <a:r>
                  <a:rPr lang="he-IL" sz="200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הכנסה חודשית</a:t>
                </a:r>
                <a:endParaRPr lang="en-US" sz="2000">
                  <a:solidFill>
                    <a:schemeClr val="bg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xdr:txBody>
          </xdr:sp>
          <xdr:sp macro="" textlink="">
            <xdr:nvSpPr>
              <xdr:cNvPr id="16" name="TextBox 15"/>
              <xdr:cNvSpPr txBox="1"/>
            </xdr:nvSpPr>
            <xdr:spPr>
              <a:xfrm>
                <a:off x="695325" y="4076700"/>
                <a:ext cx="1371600" cy="2857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b"/>
              <a:lstStyle/>
              <a:p>
                <a:pPr algn="l"/>
                <a:endParaRPr lang="en-US" sz="2100">
                  <a:solidFill>
                    <a:schemeClr val="bg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xdr:txBody>
          </xdr:sp>
        </xdr:grpSp>
      </xdr:grpSp>
    </xdr:grp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1962150</xdr:colOff>
      <xdr:row>25</xdr:row>
      <xdr:rowOff>0</xdr:rowOff>
    </xdr:to>
    <xdr:grpSp>
      <xdr:nvGrpSpPr>
        <xdr:cNvPr id="17" name="Monthly Expense" title="כותרת טבלה: הוצאות חודשיות"/>
        <xdr:cNvGrpSpPr/>
      </xdr:nvGrpSpPr>
      <xdr:grpSpPr>
        <a:xfrm>
          <a:off x="9989724750" y="7667625"/>
          <a:ext cx="1962150" cy="666750"/>
          <a:chOff x="9989724750" y="7667625"/>
          <a:chExt cx="1962150" cy="895350"/>
        </a:xfrm>
      </xdr:grpSpPr>
      <xdr:sp macro="" textlink="">
        <xdr:nvSpPr>
          <xdr:cNvPr id="18" name="TextBox 17"/>
          <xdr:cNvSpPr txBox="1"/>
        </xdr:nvSpPr>
        <xdr:spPr>
          <a:xfrm flipH="1">
            <a:off x="9989772375" y="7667625"/>
            <a:ext cx="1914525" cy="895350"/>
          </a:xfrm>
          <a:prstGeom prst="rect">
            <a:avLst/>
          </a:prstGeom>
          <a:noFill/>
          <a:ln w="38100" cmpd="sng">
            <a:solidFill>
              <a:schemeClr val="accent4">
                <a:lumMod val="40000"/>
                <a:lumOff val="60000"/>
              </a:schemeClr>
            </a:solidFill>
            <a:miter lim="800000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grpSp>
        <xdr:nvGrpSpPr>
          <xdr:cNvPr id="19" name="קבוצה 44"/>
          <xdr:cNvGrpSpPr/>
        </xdr:nvGrpSpPr>
        <xdr:grpSpPr>
          <a:xfrm>
            <a:off x="9989724750" y="7724775"/>
            <a:ext cx="1905000" cy="781050"/>
            <a:chOff x="9989724750" y="7724775"/>
            <a:chExt cx="1905000" cy="781050"/>
          </a:xfrm>
        </xdr:grpSpPr>
        <xdr:sp macro="" textlink="">
          <xdr:nvSpPr>
            <xdr:cNvPr id="20" name="TextBox 19"/>
            <xdr:cNvSpPr txBox="1"/>
          </xdr:nvSpPr>
          <xdr:spPr>
            <a:xfrm flipH="1">
              <a:off x="9989829525" y="7724775"/>
              <a:ext cx="1800225" cy="781050"/>
            </a:xfrm>
            <a:prstGeom prst="rect">
              <a:avLst/>
            </a:prstGeom>
            <a:solidFill>
              <a:schemeClr val="accent4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flipH="1">
              <a:off x="9989724750" y="7943850"/>
              <a:ext cx="1885950" cy="2857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b"/>
            <a:lstStyle/>
            <a:p>
              <a:pPr algn="r" rtl="1"/>
              <a:r>
                <a:rPr lang="he-IL" sz="1900">
                  <a:solidFill>
                    <a:schemeClr val="bg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הוצאות חודשיות</a:t>
              </a:r>
              <a:endParaRPr lang="en-US" sz="1900">
                <a:solidFill>
                  <a:schemeClr val="bg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85624</xdr:colOff>
      <xdr:row>1</xdr:row>
      <xdr:rowOff>57149</xdr:rowOff>
    </xdr:from>
    <xdr:to>
      <xdr:col>2</xdr:col>
      <xdr:colOff>845112</xdr:colOff>
      <xdr:row>9</xdr:row>
      <xdr:rowOff>133349</xdr:rowOff>
    </xdr:to>
    <xdr:grpSp>
      <xdr:nvGrpSpPr>
        <xdr:cNvPr id="22" name="כותרת גיליון" title="לוח תכנון עבור תקציב משפחתי חודשי"/>
        <xdr:cNvGrpSpPr/>
      </xdr:nvGrpSpPr>
      <xdr:grpSpPr>
        <a:xfrm>
          <a:off x="9988679613" y="390524"/>
          <a:ext cx="2921663" cy="2743200"/>
          <a:chOff x="9988679613" y="390524"/>
          <a:chExt cx="2921663" cy="2743200"/>
        </a:xfrm>
      </xdr:grpSpPr>
      <xdr:sp macro="" textlink="">
        <xdr:nvSpPr>
          <xdr:cNvPr id="23" name="TextBox 22"/>
          <xdr:cNvSpPr txBox="1"/>
        </xdr:nvSpPr>
        <xdr:spPr>
          <a:xfrm flipH="1">
            <a:off x="9988679613" y="390524"/>
            <a:ext cx="2921663" cy="2743200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24" name="TextBox 23" descr="&quot;&quot;" title="טקסט בתיבת טקסט: משפחתי חודשי"/>
          <xdr:cNvSpPr txBox="1"/>
        </xdr:nvSpPr>
        <xdr:spPr>
          <a:xfrm flipH="1">
            <a:off x="9988881459" y="685800"/>
            <a:ext cx="2510357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/>
          <a:lstStyle/>
          <a:p>
            <a:pPr algn="r"/>
            <a:r>
              <a:rPr lang="he-IL" sz="1600" b="1">
                <a:solidFill>
                  <a:schemeClr val="bg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משפחת</a:t>
            </a:r>
            <a:r>
              <a:rPr lang="he-IL" sz="1600" b="1" baseline="0">
                <a:solidFill>
                  <a:schemeClr val="bg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 שושנה</a:t>
            </a:r>
            <a:endParaRPr lang="en-US" sz="16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grpSp>
        <xdr:nvGrpSpPr>
          <xdr:cNvPr id="25" name="קבוצה 24"/>
          <xdr:cNvGrpSpPr/>
        </xdr:nvGrpSpPr>
        <xdr:grpSpPr>
          <a:xfrm flipH="1">
            <a:off x="9988900500" y="1247775"/>
            <a:ext cx="2510359" cy="1085851"/>
            <a:chOff x="599684" y="1247775"/>
            <a:chExt cx="2510806" cy="1085851"/>
          </a:xfrm>
        </xdr:grpSpPr>
        <xdr:sp macro="" textlink="">
          <xdr:nvSpPr>
            <xdr:cNvPr id="30" name="TextBox 29" descr="&quot;&quot;" title="טקסט בתיבת טקסט: תקציב"/>
            <xdr:cNvSpPr txBox="1"/>
          </xdr:nvSpPr>
          <xdr:spPr>
            <a:xfrm>
              <a:off x="599686" y="1247775"/>
              <a:ext cx="2510804" cy="58102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b"/>
            <a:lstStyle/>
            <a:p>
              <a:pPr algn="r"/>
              <a:r>
                <a:rPr lang="he-IL" sz="4200">
                  <a:solidFill>
                    <a:schemeClr val="bg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תקציב</a:t>
              </a:r>
              <a:endParaRPr lang="en-US" sz="4200">
                <a:solidFill>
                  <a:schemeClr val="bg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  <xdr:sp macro="" textlink="">
          <xdr:nvSpPr>
            <xdr:cNvPr id="31" name="TextBox 30" descr="&quot;&quot;" title="טקסט בתיבת טקסט: לוח תכנון"/>
            <xdr:cNvSpPr txBox="1"/>
          </xdr:nvSpPr>
          <xdr:spPr>
            <a:xfrm>
              <a:off x="599684" y="1752600"/>
              <a:ext cx="2510804" cy="58102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b"/>
            <a:lstStyle/>
            <a:p>
              <a:pPr algn="r"/>
              <a:r>
                <a:rPr lang="he-IL" sz="4200">
                  <a:solidFill>
                    <a:schemeClr val="bg1"/>
                  </a:solidFill>
                  <a:latin typeface="+mj-lt"/>
                </a:rPr>
                <a:t>לוח </a:t>
              </a:r>
              <a:r>
                <a:rPr lang="he-IL" sz="4200">
                  <a:solidFill>
                    <a:schemeClr val="bg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תכנון</a:t>
              </a:r>
              <a:endParaRPr lang="en-US" sz="4200">
                <a:solidFill>
                  <a:schemeClr val="bg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xdr:grpSp>
      <xdr:grpSp>
        <xdr:nvGrpSpPr>
          <xdr:cNvPr id="26" name="קבוצה 25"/>
          <xdr:cNvGrpSpPr/>
        </xdr:nvGrpSpPr>
        <xdr:grpSpPr>
          <a:xfrm flipH="1">
            <a:off x="9989081145" y="2371725"/>
            <a:ext cx="2310670" cy="95250"/>
            <a:chOff x="9363075" y="6781800"/>
            <a:chExt cx="2314575" cy="95250"/>
          </a:xfrm>
        </xdr:grpSpPr>
        <xdr:cxnSp macro="">
          <xdr:nvCxnSpPr>
            <xdr:cNvPr id="28" name="מחבר ישר 27" descr="&quot;&quot;" title="גבול מקווקו"/>
            <xdr:cNvCxnSpPr/>
          </xdr:nvCxnSpPr>
          <xdr:spPr>
            <a:xfrm>
              <a:off x="9363075" y="6781800"/>
              <a:ext cx="2314575" cy="0"/>
            </a:xfrm>
            <a:prstGeom prst="line">
              <a:avLst/>
            </a:prstGeom>
            <a:ln w="12700">
              <a:solidFill>
                <a:schemeClr val="bg1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מחבר ישר 28" descr="&quot;&quot;" title="גבול כותרת חוברת עבודה"/>
            <xdr:cNvCxnSpPr/>
          </xdr:nvCxnSpPr>
          <xdr:spPr>
            <a:xfrm>
              <a:off x="9363075" y="6877050"/>
              <a:ext cx="2314575" cy="0"/>
            </a:xfrm>
            <a:prstGeom prst="line">
              <a:avLst/>
            </a:prstGeom>
            <a:ln w="79375">
              <a:solidFill>
                <a:schemeClr val="bg1"/>
              </a:solidFill>
              <a:prstDash val="soli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7" name="מחבר ישר 26" descr="&quot;&quot;" title="גבול מקווקו"/>
          <xdr:cNvCxnSpPr/>
        </xdr:nvCxnSpPr>
        <xdr:spPr>
          <a:xfrm flipH="1">
            <a:off x="9989081399" y="1009650"/>
            <a:ext cx="2310417" cy="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9526</xdr:colOff>
      <xdr:row>0</xdr:row>
      <xdr:rowOff>323851</xdr:rowOff>
    </xdr:from>
    <xdr:to>
      <xdr:col>6</xdr:col>
      <xdr:colOff>1</xdr:colOff>
      <xdr:row>9</xdr:row>
      <xdr:rowOff>209550</xdr:rowOff>
    </xdr:to>
    <xdr:sp macro="" textlink="">
      <xdr:nvSpPr>
        <xdr:cNvPr id="32" name="גבול כותרת" descr="&quot;&quot;" title="גבול כותרת"/>
        <xdr:cNvSpPr/>
      </xdr:nvSpPr>
      <xdr:spPr>
        <a:xfrm flipH="1">
          <a:off x="9983600174" y="323851"/>
          <a:ext cx="8077200" cy="2886074"/>
        </a:xfrm>
        <a:prstGeom prst="rect">
          <a:avLst/>
        </a:prstGeom>
        <a:noFill/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he-IL"/>
        </a:p>
      </xdr:txBody>
    </xdr:sp>
    <xdr:clientData/>
  </xdr:twoCellAnchor>
  <xdr:twoCellAnchor editAs="oneCell">
    <xdr:from>
      <xdr:col>1</xdr:col>
      <xdr:colOff>294856</xdr:colOff>
      <xdr:row>7</xdr:row>
      <xdr:rowOff>142875</xdr:rowOff>
    </xdr:from>
    <xdr:to>
      <xdr:col>2</xdr:col>
      <xdr:colOff>643485</xdr:colOff>
      <xdr:row>8</xdr:row>
      <xdr:rowOff>123825</xdr:rowOff>
    </xdr:to>
    <xdr:sp macro="" textlink="">
      <xdr:nvSpPr>
        <xdr:cNvPr id="33" name="חודש נוכחי" descr="מציג חודש ושנה עבור התקציב הנוכחי" title="חודש נוכחי"/>
        <xdr:cNvSpPr txBox="1"/>
      </xdr:nvSpPr>
      <xdr:spPr>
        <a:xfrm flipH="1">
          <a:off x="9988881240" y="2476500"/>
          <a:ext cx="251080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r"/>
          <a:r>
            <a:rPr lang="he-IL" sz="15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2020</a:t>
          </a:r>
          <a:endParaRPr lang="en-US" sz="150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4" name="Housing15" displayName="Housing15" ref="C24:F34" totalsRowCount="1" headerRowDxfId="165" dataDxfId="164" totalsRowDxfId="163">
  <autoFilter ref="C24:F33"/>
  <tableColumns count="4">
    <tableColumn id="1" name="הוצאות ביתיות" totalsRowLabel="סה&quot;כ" dataDxfId="162" totalsRowDxfId="161"/>
    <tableColumn id="2" name="צפוי" totalsRowFunction="sum" dataDxfId="160" totalsRowDxfId="159"/>
    <tableColumn id="3" name="בפועל" totalsRowFunction="sum" dataDxfId="158" totalsRowDxfId="157"/>
    <tableColumn id="4" name="סטיה" totalsRowFunction="sum" dataDxfId="156" totalsRowDxfId="155">
      <calculatedColumnFormula>Housing15[[#This Row],[צפוי]]-Housing15[[#This Row],[בפועל]]</calculatedColumnFormula>
    </tableColumn>
  </tableColumns>
  <tableStyleInfo name="Monthly Expenses" showFirstColumn="0" showLastColumn="1" showRowStripes="1" showColumnStripes="0"/>
  <extLst>
    <ext xmlns:x14="http://schemas.microsoft.com/office/spreadsheetml/2009/9/main" uri="{504A1905-F514-4f6f-8877-14C23A59335A}">
      <x14:table altText="הוצאות הקשורות לבית" altTextSummary="רשימת הוצאות כגון משכנתא או שכר-דירה, חשבון טלפון, חשמל וכדומה, יחד עם ערכים צפויים, ערכים בפועל וסטיה מחושבת."/>
    </ext>
  </extLst>
</table>
</file>

<file path=xl/tables/table10.xml><?xml version="1.0" encoding="utf-8"?>
<table xmlns="http://schemas.openxmlformats.org/spreadsheetml/2006/main" id="25" name="Taxes26" displayName="Taxes26" ref="C107:F112" totalsRowCount="1" headerRowDxfId="66" dataDxfId="65" totalsRowDxfId="64">
  <autoFilter ref="C107:F111"/>
  <tableColumns count="4">
    <tableColumn id="1" name="מיסים" totalsRowLabel="סה&quot;כ" dataDxfId="63" totalsRowDxfId="62"/>
    <tableColumn id="2" name="צפוי" totalsRowFunction="sum" dataDxfId="61" totalsRowDxfId="60"/>
    <tableColumn id="3" name="בפועל" totalsRowFunction="sum" dataDxfId="59" totalsRowDxfId="58"/>
    <tableColumn id="4" name="סטיה" totalsRowFunction="sum" dataDxfId="57" totalsRowDxfId="56">
      <calculatedColumnFormula>Taxes26[[#This Row],[צפוי]]-Taxes26[[#This Row],[בפועל]]</calculatedColumnFormula>
    </tableColumn>
  </tableColumns>
  <tableStyleInfo name="Monthly Expenses" showFirstColumn="0" showLastColumn="1" showRowStripes="1" showColumnStripes="0"/>
  <extLst>
    <ext xmlns:x14="http://schemas.microsoft.com/office/spreadsheetml/2009/9/main" uri="{504A1905-F514-4f6f-8877-14C23A59335A}">
      <x14:table altText="הוצאות מס" altTextSummary="רשימת הוצאות מס, כגון מס ממשלתי, מסי רשויות מקומיות וכדומה, יחד עם ערכים צפויים, ערכים בפועל וסטיה מחושבת."/>
    </ext>
  </extLst>
</table>
</file>

<file path=xl/tables/table11.xml><?xml version="1.0" encoding="utf-8"?>
<table xmlns="http://schemas.openxmlformats.org/spreadsheetml/2006/main" id="26" name="Savings27" displayName="Savings27" ref="C114:F119" totalsRowCount="1" headerRowDxfId="55" dataDxfId="54" totalsRowDxfId="53">
  <autoFilter ref="C114:F118"/>
  <tableColumns count="4">
    <tableColumn id="1" name="חסכונות או השקעות" totalsRowLabel="סה&quot;כ" dataDxfId="52" totalsRowDxfId="51"/>
    <tableColumn id="2" name="צפוי" totalsRowFunction="sum" dataDxfId="50" totalsRowDxfId="49"/>
    <tableColumn id="3" name="בפועל" totalsRowFunction="sum" dataDxfId="48" totalsRowDxfId="47"/>
    <tableColumn id="4" name="סטיה" totalsRowFunction="sum" dataDxfId="46" totalsRowDxfId="45">
      <calculatedColumnFormula>Savings27[[#This Row],[צפוי]]-Savings27[[#This Row],[בפועל]]</calculatedColumnFormula>
    </tableColumn>
  </tableColumns>
  <tableStyleInfo name="Monthly Expenses" showFirstColumn="0" showLastColumn="1" showRowStripes="1" showColumnStripes="0"/>
  <extLst>
    <ext xmlns:x14="http://schemas.microsoft.com/office/spreadsheetml/2009/9/main" uri="{504A1905-F514-4f6f-8877-14C23A59335A}">
      <x14:table altText="חסכונות או השקעות" altTextSummary="רשימת חסכונות או השקעות כגון פנסיה, חיסכון ללימודים וכדומה, יחד עם ערכים צפויים, ערכים בפועל וסטיה מחושבת."/>
    </ext>
  </extLst>
</table>
</file>

<file path=xl/tables/table12.xml><?xml version="1.0" encoding="utf-8"?>
<table xmlns="http://schemas.openxmlformats.org/spreadsheetml/2006/main" id="27" name="Gifts28" displayName="Gifts28" ref="C121:F125" totalsRowCount="1" headerRowDxfId="44" dataDxfId="43" totalsRowDxfId="42">
  <autoFilter ref="C121:F124"/>
  <tableColumns count="4">
    <tableColumn id="1" name="מתנות ותרומות" totalsRowLabel="סה&quot;כ" dataDxfId="41" totalsRowDxfId="40"/>
    <tableColumn id="2" name="צפוי" totalsRowFunction="sum" dataDxfId="39" totalsRowDxfId="38"/>
    <tableColumn id="3" name="בפועל" totalsRowFunction="sum" dataDxfId="37" totalsRowDxfId="36"/>
    <tableColumn id="4" name="סטיה" totalsRowFunction="sum" dataDxfId="35" totalsRowDxfId="34">
      <calculatedColumnFormula>Gifts28[[#This Row],[צפוי]]-Gifts28[[#This Row],[בפועל]]</calculatedColumnFormula>
    </tableColumn>
  </tableColumns>
  <tableStyleInfo name="Monthly Expenses" showFirstColumn="0" showLastColumn="1" showRowStripes="1" showColumnStripes="0"/>
  <extLst>
    <ext xmlns:x14="http://schemas.microsoft.com/office/spreadsheetml/2009/9/main" uri="{504A1905-F514-4f6f-8877-14C23A59335A}">
      <x14:table altText="מתנות ותרומות" altTextSummary="רשימת מתנות ותרומות לארגוני צדקה, יחד עם ערכים צפויים, ערכים בפועל וסטיה מחושבת."/>
    </ext>
  </extLst>
</table>
</file>

<file path=xl/tables/table13.xml><?xml version="1.0" encoding="utf-8"?>
<table xmlns="http://schemas.openxmlformats.org/spreadsheetml/2006/main" id="28" name="Legal29" displayName="Legal29" ref="C127:F132" totalsRowCount="1" headerRowDxfId="33" dataDxfId="32" totalsRowDxfId="31">
  <autoFilter ref="C127:F131"/>
  <tableColumns count="4">
    <tableColumn id="1" name="משפטי" totalsRowLabel="סה&quot;כ" dataDxfId="30" totalsRowDxfId="29"/>
    <tableColumn id="2" name="צפוי" totalsRowFunction="sum" dataDxfId="28" totalsRowDxfId="27"/>
    <tableColumn id="3" name="בפועל" totalsRowFunction="sum" dataDxfId="26" totalsRowDxfId="25"/>
    <tableColumn id="4" name="סטיה" totalsRowFunction="sum" dataDxfId="24" totalsRowDxfId="23">
      <calculatedColumnFormula>Legal29[[#This Row],[צפוי]]-Legal29[[#This Row],[בפועל]]</calculatedColumnFormula>
    </tableColumn>
  </tableColumns>
  <tableStyleInfo name="Monthly Expenses" showFirstColumn="0" showLastColumn="1" showRowStripes="1" showColumnStripes="0"/>
  <extLst>
    <ext xmlns:x14="http://schemas.microsoft.com/office/spreadsheetml/2009/9/main" uri="{504A1905-F514-4f6f-8877-14C23A59335A}">
      <x14:table altText="הוצאות משפטיות" altTextSummary="רשימת הוצאות משפטיות, כגון עו&quot;ד, מזונות וכדומה, יחד עם ערכים צפויים, ערכים בפועל וסטיה מחושבת."/>
    </ext>
  </extLst>
</table>
</file>

<file path=xl/tables/table14.xml><?xml version="1.0" encoding="utf-8"?>
<table xmlns="http://schemas.openxmlformats.org/spreadsheetml/2006/main" id="29" name="Income30" displayName="Income30" ref="B17:F22" totalsRowCount="1" headerRowDxfId="22" dataDxfId="21" totalsRowDxfId="20">
  <tableColumns count="5">
    <tableColumn id="5" name=" " dataDxfId="19" totalsRowDxfId="4"/>
    <tableColumn id="1" name="הכנסה חודשית" totalsRowLabel="הכנסה כוללת" dataDxfId="18" totalsRowDxfId="3"/>
    <tableColumn id="2" name="צפוי" totalsRowFunction="sum" dataDxfId="17" totalsRowDxfId="2"/>
    <tableColumn id="3" name="בפועל" totalsRowFunction="sum" dataDxfId="16" totalsRowDxfId="1"/>
    <tableColumn id="4" name="סטיה" totalsRowFunction="sum" dataDxfId="15" totalsRowDxfId="0">
      <calculatedColumnFormula>Income30[[#This Row],[בפועל]]-Income30[[#This Row],[צפוי]]</calculatedColumnFormula>
    </tableColumn>
  </tableColumns>
  <tableStyleInfo name="Monthly Income" showFirstColumn="1" showLastColumn="1" showRowStripes="0" showColumnStripes="0"/>
  <extLst>
    <ext xmlns:x14="http://schemas.microsoft.com/office/spreadsheetml/2009/9/main" uri="{504A1905-F514-4f6f-8877-14C23A59335A}">
      <x14:table altText="הכנסה חודשית" altTextSummary="רשימת הכנסות חודשיות כגון 'הכנסה 1', 'הכנסה 2', 'הכנסה נוספת' ועוד, יחד עם 'צפוי', 'בפועל' ו'סטיה מחושבת'."/>
    </ext>
  </extLst>
</table>
</file>

<file path=xl/tables/table15.xml><?xml version="1.0" encoding="utf-8"?>
<table xmlns="http://schemas.openxmlformats.org/spreadsheetml/2006/main" id="30" name="CashFlow31" displayName="CashFlow31" ref="B12:F15" headerRowDxfId="14" dataDxfId="13" totalsRowDxfId="12">
  <tableColumns count="5">
    <tableColumn id="5" name="  " dataDxfId="11" totalsRowDxfId="10"/>
    <tableColumn id="1" name="מזומנים זרימה" totalsRowLabel="TOTAL CASH FLOW" dataDxfId="9" totalsRowDxfId="8"/>
    <tableColumn id="2" name="צפוי" totalsRowFunction="custom" dataDxfId="7">
      <totalsRowFormula>D13-D14</totalsRowFormula>
    </tableColumn>
    <tableColumn id="3" name="בפועל" totalsRowFunction="custom" dataDxfId="6">
      <totalsRowFormula>E13-E14</totalsRowFormula>
    </tableColumn>
    <tableColumn id="4" name="סטיה" totalsRowFunction="custom" dataDxfId="5">
      <totalsRowFormula>CashFlow31[[#Totals],[בפועל]]-CashFlow31[[#Totals],[צפוי]]</totalsRowFormula>
    </tableColumn>
  </tableColumns>
  <tableStyleInfo name="Cash Flow" showFirstColumn="1" showLastColumn="1" showRowStripes="0" showColumnStripes="0"/>
  <extLst>
    <ext xmlns:x14="http://schemas.microsoft.com/office/spreadsheetml/2009/9/main" uri="{504A1905-F514-4f6f-8877-14C23A59335A}">
      <x14:table altText="תזרים מזומנים" altTextSummary="'ערכים צפויים', 'ערכים בפועל' ו'סטיה מחושבת' עבור סה&quot;כ הכנסות וסה&quot;כ הוצאות."/>
    </ext>
  </extLst>
</table>
</file>

<file path=xl/tables/table2.xml><?xml version="1.0" encoding="utf-8"?>
<table xmlns="http://schemas.openxmlformats.org/spreadsheetml/2006/main" id="17" name="Transportation18" displayName="Transportation18" ref="C36:F44" totalsRowCount="1" headerRowDxfId="154" dataDxfId="153" totalsRowDxfId="152">
  <autoFilter ref="C36:F43"/>
  <tableColumns count="4">
    <tableColumn id="1" name="תחבורה" totalsRowLabel="סה&quot;כ" dataDxfId="151" totalsRowDxfId="150"/>
    <tableColumn id="2" name="צפוי" totalsRowFunction="sum" dataDxfId="149" totalsRowDxfId="148"/>
    <tableColumn id="3" name="בפועל" totalsRowFunction="sum" dataDxfId="147" totalsRowDxfId="146"/>
    <tableColumn id="4" name="סטיה" totalsRowFunction="sum" dataDxfId="145" totalsRowDxfId="144">
      <calculatedColumnFormula>Transportation18[[#This Row],[צפוי]]-Transportation18[[#This Row],[בפועל]]</calculatedColumnFormula>
    </tableColumn>
  </tableColumns>
  <tableStyleInfo name="Monthly Expenses" showFirstColumn="0" showLastColumn="1" showRowStripes="0" showColumnStripes="0"/>
  <extLst>
    <ext xmlns:x14="http://schemas.microsoft.com/office/spreadsheetml/2009/9/main" uri="{504A1905-F514-4f6f-8877-14C23A59335A}">
      <x14:table altText="הוצאות תחבורה" altTextSummary="רשימת הוצאות על תחבורה כגון תשלומי רכב, ביטוח רכב וכדומה, יחד עם ערכים צפויים, ערכים בפועל וסטיה מחושבת."/>
    </ext>
  </extLst>
</table>
</file>

<file path=xl/tables/table3.xml><?xml version="1.0" encoding="utf-8"?>
<table xmlns="http://schemas.openxmlformats.org/spreadsheetml/2006/main" id="18" name="Insurance19" displayName="Insurance19" ref="C46:F51" totalsRowCount="1" headerRowDxfId="143" dataDxfId="142" totalsRowDxfId="141">
  <autoFilter ref="C46:F50"/>
  <tableColumns count="4">
    <tableColumn id="1" name="ביטוח" totalsRowLabel="סה&quot;כ" dataDxfId="140" totalsRowDxfId="139"/>
    <tableColumn id="2" name="צפוי" totalsRowFunction="sum" dataDxfId="138" totalsRowDxfId="137"/>
    <tableColumn id="3" name="בפועל" totalsRowFunction="sum" dataDxfId="136" totalsRowDxfId="135"/>
    <tableColumn id="4" name="סטיה" totalsRowFunction="sum" dataDxfId="134" totalsRowDxfId="133">
      <calculatedColumnFormula>Insurance19[[#This Row],[צפוי]]-Insurance19[[#This Row],[בפועל]]</calculatedColumnFormula>
    </tableColumn>
  </tableColumns>
  <tableStyleInfo name="Monthly Expenses" showFirstColumn="0" showLastColumn="1" showRowStripes="1" showColumnStripes="0"/>
  <extLst>
    <ext xmlns:x14="http://schemas.microsoft.com/office/spreadsheetml/2009/9/main" uri="{504A1905-F514-4f6f-8877-14C23A59335A}">
      <x14:table altText="הוצאות ביטוח" altTextSummary="רשימת הוצאות על ביטוח, כגון ביטוח בית, ביטוח בריאות, ביטוח חיים וכדומה, יחד עם ערכים צפויים, ערכים בפועל וסטיה מחושבת."/>
    </ext>
  </extLst>
</table>
</file>

<file path=xl/tables/table4.xml><?xml version="1.0" encoding="utf-8"?>
<table xmlns="http://schemas.openxmlformats.org/spreadsheetml/2006/main" id="19" name="Food20" displayName="Food20" ref="C53:F57" totalsRowCount="1" headerRowDxfId="132" dataDxfId="131" totalsRowDxfId="130">
  <autoFilter ref="C53:F56"/>
  <tableColumns count="4">
    <tableColumn id="1" name="אוכל" totalsRowLabel="סה&quot;כ" dataDxfId="129" totalsRowDxfId="128"/>
    <tableColumn id="2" name="צפוי" totalsRowFunction="sum" dataDxfId="127" totalsRowDxfId="126"/>
    <tableColumn id="3" name="בפועל" totalsRowFunction="sum" dataDxfId="125" totalsRowDxfId="124"/>
    <tableColumn id="4" name="סטיה" totalsRowFunction="sum" dataDxfId="123" totalsRowDxfId="122">
      <calculatedColumnFormula>Food20[[#This Row],[צפוי]]-Food20[[#This Row],[בפועל]]</calculatedColumnFormula>
    </tableColumn>
  </tableColumns>
  <tableStyleInfo name="Monthly Expenses" showFirstColumn="0" showLastColumn="1" showRowStripes="1" showColumnStripes="0"/>
  <extLst>
    <ext xmlns:x14="http://schemas.microsoft.com/office/spreadsheetml/2009/9/main" uri="{504A1905-F514-4f6f-8877-14C23A59335A}">
      <x14:table altText="הוצאות מזון" altTextSummary="רשימת הוצאות על מזון, כגון מצרכים, מסעדות וכדומה, יחד עם ערכים צפויים, ערכים בפועל וסטיה מחושבת."/>
    </ext>
  </extLst>
</table>
</file>

<file path=xl/tables/table5.xml><?xml version="1.0" encoding="utf-8"?>
<table xmlns="http://schemas.openxmlformats.org/spreadsheetml/2006/main" id="20" name="Children21" displayName="Children21" ref="C59:F69" totalsRowCount="1" headerRowDxfId="121" dataDxfId="120" totalsRowDxfId="119">
  <autoFilter ref="C59:F68"/>
  <tableColumns count="4">
    <tableColumn id="1" name="ילדים" totalsRowLabel="סה&quot;כ" dataDxfId="118" totalsRowDxfId="117"/>
    <tableColumn id="2" name="צפוי" totalsRowFunction="sum" dataDxfId="116" totalsRowDxfId="115"/>
    <tableColumn id="3" name="בפועל" totalsRowFunction="sum" dataDxfId="114" totalsRowDxfId="113"/>
    <tableColumn id="4" name="סטיה" totalsRowFunction="sum" dataDxfId="112" totalsRowDxfId="111">
      <calculatedColumnFormula>Children21[[#This Row],[צפוי]]-Children21[[#This Row],[בפועל]]</calculatedColumnFormula>
    </tableColumn>
  </tableColumns>
  <tableStyleInfo name="Monthly Expenses" showFirstColumn="0" showLastColumn="1" showRowStripes="1" showColumnStripes="0"/>
  <extLst>
    <ext xmlns:x14="http://schemas.microsoft.com/office/spreadsheetml/2009/9/main" uri="{504A1905-F514-4f6f-8877-14C23A59335A}">
      <x14:table altText="הוצאות ילדים" altTextSummary="רשימת הוצאות על ילדים, כגון תרופות, בגדים, ספרי לימוד וכדומה, יחד עם ערכים צפויים, ערכים בפועל וסטיה מחושבת."/>
    </ext>
  </extLst>
</table>
</file>

<file path=xl/tables/table6.xml><?xml version="1.0" encoding="utf-8"?>
<table xmlns="http://schemas.openxmlformats.org/spreadsheetml/2006/main" id="21" name="Pets22" displayName="Pets22" ref="C71:F77" totalsRowCount="1" headerRowDxfId="110" dataDxfId="109" totalsRowDxfId="108">
  <autoFilter ref="C71:F76"/>
  <tableColumns count="4">
    <tableColumn id="1" name="חיות מחמד" totalsRowLabel="סה&quot;כ" dataDxfId="107" totalsRowDxfId="106"/>
    <tableColumn id="2" name="צפוי" totalsRowFunction="sum" dataDxfId="105" totalsRowDxfId="104"/>
    <tableColumn id="3" name="בפועל" totalsRowFunction="sum" dataDxfId="103" totalsRowDxfId="102"/>
    <tableColumn id="4" name="סטיה" totalsRowFunction="sum" dataDxfId="101" totalsRowDxfId="100">
      <calculatedColumnFormula>Pets22[[#This Row],[צפוי]]-Pets22[[#This Row],[בפועל]]</calculatedColumnFormula>
    </tableColumn>
  </tableColumns>
  <tableStyleInfo name="Monthly Expenses" showFirstColumn="0" showLastColumn="1" showRowStripes="1" showColumnStripes="0"/>
  <extLst>
    <ext xmlns:x14="http://schemas.microsoft.com/office/spreadsheetml/2009/9/main" uri="{504A1905-F514-4f6f-8877-14C23A59335A}">
      <x14:table altText="הוצאות חיות מחמד" altTextSummary="רשימת הוצאות על חיות מחמד, כגון מזון, וטרינר, טיפוח וכדומה, יחד עם ערכים צפויים, ערכים בפועל וסטיה מחושבת."/>
    </ext>
  </extLst>
</table>
</file>

<file path=xl/tables/table7.xml><?xml version="1.0" encoding="utf-8"?>
<table xmlns="http://schemas.openxmlformats.org/spreadsheetml/2006/main" id="22" name="PersonalCare23" displayName="PersonalCare23" ref="C79:F87" totalsRowCount="1" headerRowDxfId="99" dataDxfId="98" totalsRowDxfId="97">
  <autoFilter ref="C79:F86"/>
  <tableColumns count="4">
    <tableColumn id="1" name="רווחה אישית" totalsRowLabel="סה&quot;כ" dataDxfId="96" totalsRowDxfId="95"/>
    <tableColumn id="2" name="צפוי" totalsRowFunction="sum" dataDxfId="94" totalsRowDxfId="93"/>
    <tableColumn id="3" name="בפועל" totalsRowFunction="sum" dataDxfId="92" totalsRowDxfId="91"/>
    <tableColumn id="4" name="סטיה" totalsRowFunction="sum" dataDxfId="90" totalsRowDxfId="89">
      <calculatedColumnFormula>PersonalCare23[[#This Row],[צפוי]]-PersonalCare23[[#This Row],[בפועל]]</calculatedColumnFormula>
    </tableColumn>
  </tableColumns>
  <tableStyleInfo name="Monthly Expenses" showFirstColumn="0" showLastColumn="1" showRowStripes="1" showColumnStripes="0"/>
  <extLst>
    <ext xmlns:x14="http://schemas.microsoft.com/office/spreadsheetml/2009/9/main" uri="{504A1905-F514-4f6f-8877-14C23A59335A}">
      <x14:table altText="הוצאות טיפוח אישי" altTextSummary="רשימת הוצאות על טיפוח אישי, כגון שירותים רפואיים, תספורת/ציפורניים, בגדים וכדומה, יחד עם ערכים צפויים, ערכים בפועל וסטיה מחושבת."/>
    </ext>
  </extLst>
</table>
</file>

<file path=xl/tables/table8.xml><?xml version="1.0" encoding="utf-8"?>
<table xmlns="http://schemas.openxmlformats.org/spreadsheetml/2006/main" id="23" name="Entertainment24" displayName="Entertainment24" ref="C89:F96" totalsRowCount="1" headerRowDxfId="88" dataDxfId="87" totalsRowDxfId="86">
  <autoFilter ref="C89:F95"/>
  <tableColumns count="4">
    <tableColumn id="1" name="בידור" totalsRowLabel="סה&quot;כ" dataDxfId="85" totalsRowDxfId="84"/>
    <tableColumn id="2" name="צפוי" totalsRowFunction="sum" dataDxfId="83" totalsRowDxfId="82"/>
    <tableColumn id="3" name="בפועל" totalsRowFunction="sum" dataDxfId="81" totalsRowDxfId="80"/>
    <tableColumn id="4" name="סטיה" totalsRowFunction="sum" dataDxfId="79" totalsRowDxfId="78">
      <calculatedColumnFormula>Entertainment24[[#This Row],[צפוי]]-Entertainment24[[#This Row],[בפועל]]</calculatedColumnFormula>
    </tableColumn>
  </tableColumns>
  <tableStyleInfo name="Monthly Expenses" showFirstColumn="0" showLastColumn="1" showRowStripes="1" showColumnStripes="0"/>
  <extLst>
    <ext xmlns:x14="http://schemas.microsoft.com/office/spreadsheetml/2009/9/main" uri="{504A1905-F514-4f6f-8877-14C23A59335A}">
      <x14:table altText="הוצאות בידור" altTextSummary="רשימת הוצאות על בידור, כגון דיסקים, סרטים, הופעות וכדומה, יחד עם ערכים צפויים, ערכים בפועל וסטיה מחושבת."/>
    </ext>
  </extLst>
</table>
</file>

<file path=xl/tables/table9.xml><?xml version="1.0" encoding="utf-8"?>
<table xmlns="http://schemas.openxmlformats.org/spreadsheetml/2006/main" id="24" name="Loans25" displayName="Loans25" ref="C98:F105" totalsRowCount="1" headerRowDxfId="77" dataDxfId="76" totalsRowDxfId="75">
  <autoFilter ref="C98:F104"/>
  <tableColumns count="4">
    <tableColumn id="1" name="הלוואות" totalsRowLabel="סה&quot;כ" dataDxfId="74" totalsRowDxfId="73"/>
    <tableColumn id="2" name="צפוי" totalsRowFunction="sum" dataDxfId="72" totalsRowDxfId="71"/>
    <tableColumn id="3" name="בפועל" totalsRowFunction="sum" dataDxfId="70" totalsRowDxfId="69"/>
    <tableColumn id="4" name="סטיה" totalsRowFunction="sum" dataDxfId="68" totalsRowDxfId="67">
      <calculatedColumnFormula>Loans25[[#This Row],[צפוי]]-Loans25[[#This Row],[בפועל]]</calculatedColumnFormula>
    </tableColumn>
  </tableColumns>
  <tableStyleInfo name="Monthly Expenses" showFirstColumn="0" showLastColumn="1" showRowStripes="1" showColumnStripes="0"/>
  <extLst>
    <ext xmlns:x14="http://schemas.microsoft.com/office/spreadsheetml/2009/9/main" uri="{504A1905-F514-4f6f-8877-14C23A59335A}">
      <x14:table altText="הוצאות על הלוואות" altTextSummary="רשימת הוצאות על הלוואות, כגון הלוואות אישיות, הלוואות סטודנטים וכדומה, יחד עם ערכים צפויים, ערכים בפועל וסטיה מחושבת."/>
    </ext>
  </extLst>
</table>
</file>

<file path=xl/theme/theme1.xml><?xml version="1.0" encoding="utf-8"?>
<a:theme xmlns:a="http://schemas.openxmlformats.org/drawingml/2006/main" name="Office Theme">
  <a:themeElements>
    <a:clrScheme name="Budget Planner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FF922B"/>
      </a:accent1>
      <a:accent2>
        <a:srgbClr val="69CF8A"/>
      </a:accent2>
      <a:accent3>
        <a:srgbClr val="FFBD3B"/>
      </a:accent3>
      <a:accent4>
        <a:srgbClr val="FA5C30"/>
      </a:accent4>
      <a:accent5>
        <a:srgbClr val="63C6C9"/>
      </a:accent5>
      <a:accent6>
        <a:srgbClr val="DC5681"/>
      </a:accent6>
      <a:hlink>
        <a:srgbClr val="63C6C9"/>
      </a:hlink>
      <a:folHlink>
        <a:srgbClr val="955197"/>
      </a:folHlink>
    </a:clrScheme>
    <a:fontScheme name="Budget Planner">
      <a:majorFont>
        <a:latin typeface="Century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13" Type="http://schemas.openxmlformats.org/officeDocument/2006/relationships/table" Target="../tables/table10.xml"/><Relationship Id="rId18" Type="http://schemas.openxmlformats.org/officeDocument/2006/relationships/table" Target="../tables/table15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4.xml"/><Relationship Id="rId12" Type="http://schemas.openxmlformats.org/officeDocument/2006/relationships/table" Target="../tables/table9.xml"/><Relationship Id="rId17" Type="http://schemas.openxmlformats.org/officeDocument/2006/relationships/table" Target="../tables/table14.xml"/><Relationship Id="rId2" Type="http://schemas.openxmlformats.org/officeDocument/2006/relationships/drawing" Target="../drawings/drawing1.xml"/><Relationship Id="rId16" Type="http://schemas.openxmlformats.org/officeDocument/2006/relationships/table" Target="../tables/table13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11" Type="http://schemas.openxmlformats.org/officeDocument/2006/relationships/table" Target="../tables/table8.xml"/><Relationship Id="rId5" Type="http://schemas.openxmlformats.org/officeDocument/2006/relationships/table" Target="../tables/table2.xml"/><Relationship Id="rId15" Type="http://schemas.openxmlformats.org/officeDocument/2006/relationships/table" Target="../tables/table12.xml"/><Relationship Id="rId10" Type="http://schemas.openxmlformats.org/officeDocument/2006/relationships/table" Target="../tables/table7.xml"/><Relationship Id="rId19" Type="http://schemas.openxmlformats.org/officeDocument/2006/relationships/comments" Target="../comments1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Relationship Id="rId14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O133"/>
  <sheetViews>
    <sheetView showGridLines="0" rightToLeft="1" tabSelected="1" topLeftCell="A13" zoomScaleNormal="100" workbookViewId="0">
      <selection activeCell="C19" sqref="C19"/>
    </sheetView>
  </sheetViews>
  <sheetFormatPr defaultRowHeight="26.25" customHeight="1" x14ac:dyDescent="0.2"/>
  <cols>
    <col min="1" max="1" width="2.7109375" style="16" customWidth="1"/>
    <col min="2" max="2" width="32.42578125" style="16" customWidth="1"/>
    <col min="3" max="3" width="37" style="5" customWidth="1"/>
    <col min="4" max="6" width="17.28515625" style="2" customWidth="1"/>
    <col min="7" max="7" width="2.7109375" style="16" customWidth="1"/>
    <col min="8" max="16384" width="9.140625" style="16"/>
  </cols>
  <sheetData>
    <row r="1" spans="2:15" ht="26.25" customHeight="1" x14ac:dyDescent="0.35">
      <c r="C1" s="1"/>
      <c r="F1" s="3"/>
      <c r="G1" s="16" t="s">
        <v>1</v>
      </c>
    </row>
    <row r="2" spans="2:15" ht="26.25" customHeight="1" x14ac:dyDescent="0.2">
      <c r="C2" s="4"/>
      <c r="G2" s="16" t="s">
        <v>1</v>
      </c>
    </row>
    <row r="6" spans="2:15" ht="26.25" customHeight="1" x14ac:dyDescent="0.2">
      <c r="G6" s="16" t="s">
        <v>1</v>
      </c>
    </row>
    <row r="9" spans="2:15" ht="26.25" customHeight="1" x14ac:dyDescent="0.2">
      <c r="G9" s="16" t="s">
        <v>1</v>
      </c>
    </row>
    <row r="10" spans="2:15" ht="26.25" customHeight="1" x14ac:dyDescent="0.2">
      <c r="O10" s="16" t="s">
        <v>62</v>
      </c>
    </row>
    <row r="12" spans="2:15" ht="26.25" customHeight="1" x14ac:dyDescent="0.2">
      <c r="B12" s="6" t="s">
        <v>0</v>
      </c>
      <c r="C12" s="9" t="s">
        <v>63</v>
      </c>
      <c r="D12" s="15" t="s">
        <v>2</v>
      </c>
      <c r="E12" s="15" t="s">
        <v>3</v>
      </c>
      <c r="F12" s="15" t="s">
        <v>4</v>
      </c>
    </row>
    <row r="13" spans="2:15" ht="26.25" customHeight="1" x14ac:dyDescent="0.2">
      <c r="B13" s="7"/>
      <c r="C13" s="6" t="s">
        <v>6</v>
      </c>
      <c r="D13" s="11">
        <f>SUM(Income30[צפוי])</f>
        <v>0</v>
      </c>
      <c r="E13" s="11">
        <f>SUM(Income30[בפועל])</f>
        <v>0</v>
      </c>
      <c r="F13" s="13">
        <f>SUM(Income30[סטיה])</f>
        <v>0</v>
      </c>
    </row>
    <row r="14" spans="2:15" ht="26.25" customHeight="1" x14ac:dyDescent="0.2">
      <c r="B14" s="7"/>
      <c r="C14" s="6" t="s">
        <v>7</v>
      </c>
      <c r="D14" s="11">
        <f>Housing15[[#Totals],[צפוי]]+Transportation18[[#Totals],[צפוי]]+Insurance19[[#Totals],[צפוי]]+Food20[[#Totals],[צפוי]]+Children21[[#Totals],[צפוי]]+Pets22[[#Totals],[צפוי]]+PersonalCare23[[#Totals],[צפוי]]+Entertainment24[[#Totals],[צפוי]]+Loans25[[#Totals],[צפוי]]++Legal29[[#Totals],[צפוי]]+Savings27[[#Totals],[צפוי]]+Gifts28[[#Totals],[צפוי]]</f>
        <v>0</v>
      </c>
      <c r="E14" s="11">
        <f>Housing15[[#Totals],[בפועל]]+Transportation18[[#Totals],[בפועל]]+Insurance19[[#Totals],[בפועל]]+Food20[[#Totals],[בפועל]]+Children21[[#Totals],[בפועל]]+Pets22[[#Totals],[בפועל]]+PersonalCare23[[#Totals],[בפועל]]+Entertainment24[[#Totals],[בפועל]]+Loans25[[#Totals],[בפועל]]++Legal29[[#Totals],[בפועל]]+Savings27[[#Totals],[בפועל]]+Gifts28[[#Totals],[בפועל]]</f>
        <v>0</v>
      </c>
      <c r="F14" s="13">
        <f>CashFlow31[[#This Row],[צפוי]]-CashFlow31[[#This Row],[בפועל]]</f>
        <v>0</v>
      </c>
    </row>
    <row r="15" spans="2:15" ht="26.25" customHeight="1" x14ac:dyDescent="0.2">
      <c r="B15" s="7"/>
      <c r="C15" s="10" t="s">
        <v>5</v>
      </c>
      <c r="D15" s="12">
        <f>D13-D14</f>
        <v>0</v>
      </c>
      <c r="E15" s="12">
        <f t="shared" ref="E15" si="0">E13-E14</f>
        <v>0</v>
      </c>
      <c r="F15" s="14">
        <f>CashFlow31[[#This Row],[בפועל]]-CashFlow31[[#This Row],[צפוי]]</f>
        <v>0</v>
      </c>
    </row>
    <row r="16" spans="2:15" ht="26.25" customHeight="1" x14ac:dyDescent="0.2">
      <c r="B16" s="22"/>
      <c r="C16" s="22"/>
      <c r="D16" s="22"/>
      <c r="E16" s="22"/>
      <c r="F16" s="22"/>
    </row>
    <row r="17" spans="2:6" ht="26.25" customHeight="1" x14ac:dyDescent="0.2">
      <c r="B17" s="6" t="s">
        <v>1</v>
      </c>
      <c r="C17" s="9" t="s">
        <v>8</v>
      </c>
      <c r="D17" s="15" t="s">
        <v>2</v>
      </c>
      <c r="E17" s="15" t="s">
        <v>3</v>
      </c>
      <c r="F17" s="15" t="s">
        <v>4</v>
      </c>
    </row>
    <row r="18" spans="2:6" ht="26.25" customHeight="1" x14ac:dyDescent="0.2">
      <c r="B18" s="7"/>
      <c r="C18" s="6" t="s">
        <v>82</v>
      </c>
      <c r="D18" s="11"/>
      <c r="E18" s="11"/>
      <c r="F18" s="13">
        <f>Income30[[#This Row],[בפועל]]-Income30[[#This Row],[צפוי]]</f>
        <v>0</v>
      </c>
    </row>
    <row r="19" spans="2:6" ht="26.25" customHeight="1" x14ac:dyDescent="0.2">
      <c r="B19" s="7"/>
      <c r="C19" s="6" t="s">
        <v>83</v>
      </c>
      <c r="D19" s="11"/>
      <c r="E19" s="11"/>
      <c r="F19" s="13">
        <f>Income30[[#This Row],[בפועל]]-Income30[[#This Row],[צפוי]]</f>
        <v>0</v>
      </c>
    </row>
    <row r="20" spans="2:6" ht="26.25" customHeight="1" x14ac:dyDescent="0.2">
      <c r="B20" s="7"/>
      <c r="C20" s="6" t="s">
        <v>64</v>
      </c>
      <c r="D20" s="11"/>
      <c r="E20" s="11"/>
      <c r="F20" s="13">
        <f>Income30[[#This Row],[בפועל]]-Income30[[#This Row],[צפוי]]</f>
        <v>0</v>
      </c>
    </row>
    <row r="21" spans="2:6" ht="26.25" customHeight="1" x14ac:dyDescent="0.2">
      <c r="B21" s="7"/>
      <c r="C21" s="6" t="s">
        <v>84</v>
      </c>
      <c r="D21" s="11"/>
      <c r="E21" s="11"/>
      <c r="F21" s="13">
        <f>Income30[[#This Row],[בפועל]]-Income30[[#This Row],[צפוי]]</f>
        <v>0</v>
      </c>
    </row>
    <row r="22" spans="2:6" ht="26.25" customHeight="1" x14ac:dyDescent="0.2">
      <c r="B22" s="19"/>
      <c r="C22" s="17" t="s">
        <v>6</v>
      </c>
      <c r="D22" s="18">
        <f>SUBTOTAL(109,Income30[צפוי])</f>
        <v>0</v>
      </c>
      <c r="E22" s="18">
        <f>SUBTOTAL(109,Income30[בפועל])</f>
        <v>0</v>
      </c>
      <c r="F22" s="20">
        <f>SUBTOTAL(109,Income30[סטיה])</f>
        <v>0</v>
      </c>
    </row>
    <row r="23" spans="2:6" ht="26.25" customHeight="1" x14ac:dyDescent="0.2">
      <c r="B23" s="21"/>
      <c r="C23" s="21"/>
      <c r="D23" s="21"/>
      <c r="E23" s="21"/>
      <c r="F23" s="21"/>
    </row>
    <row r="24" spans="2:6" ht="26.25" customHeight="1" x14ac:dyDescent="0.2">
      <c r="C24" s="9" t="s">
        <v>10</v>
      </c>
      <c r="D24" s="8" t="s">
        <v>2</v>
      </c>
      <c r="E24" s="8" t="s">
        <v>3</v>
      </c>
      <c r="F24" s="8" t="s">
        <v>4</v>
      </c>
    </row>
    <row r="25" spans="2:6" ht="26.25" customHeight="1" x14ac:dyDescent="0.2">
      <c r="C25" s="6" t="s">
        <v>11</v>
      </c>
      <c r="D25" s="11"/>
      <c r="E25" s="11"/>
      <c r="F25" s="13">
        <f>Housing15[[#This Row],[צפוי]]-Housing15[[#This Row],[בפועל]]</f>
        <v>0</v>
      </c>
    </row>
    <row r="26" spans="2:6" ht="26.25" customHeight="1" x14ac:dyDescent="0.2">
      <c r="C26" s="6" t="s">
        <v>70</v>
      </c>
      <c r="D26" s="11"/>
      <c r="E26" s="11"/>
      <c r="F26" s="13">
        <f>Housing15[[#This Row],[צפוי]]-Housing15[[#This Row],[בפועל]]</f>
        <v>0</v>
      </c>
    </row>
    <row r="27" spans="2:6" ht="26.25" customHeight="1" x14ac:dyDescent="0.2">
      <c r="C27" s="6" t="s">
        <v>12</v>
      </c>
      <c r="D27" s="11"/>
      <c r="E27" s="11"/>
      <c r="F27" s="13">
        <f>Housing15[[#This Row],[צפוי]]-Housing15[[#This Row],[בפועל]]</f>
        <v>0</v>
      </c>
    </row>
    <row r="28" spans="2:6" ht="26.25" customHeight="1" x14ac:dyDescent="0.2">
      <c r="C28" s="6" t="s">
        <v>13</v>
      </c>
      <c r="D28" s="11"/>
      <c r="E28" s="11"/>
      <c r="F28" s="13">
        <f>Housing15[[#This Row],[צפוי]]-Housing15[[#This Row],[בפועל]]</f>
        <v>0</v>
      </c>
    </row>
    <row r="29" spans="2:6" ht="26.25" customHeight="1" x14ac:dyDescent="0.2">
      <c r="C29" s="6" t="s">
        <v>14</v>
      </c>
      <c r="D29" s="11"/>
      <c r="E29" s="11"/>
      <c r="F29" s="13">
        <f>Housing15[[#This Row],[צפוי]]-Housing15[[#This Row],[בפועל]]</f>
        <v>0</v>
      </c>
    </row>
    <row r="30" spans="2:6" ht="26.25" customHeight="1" x14ac:dyDescent="0.2">
      <c r="C30" s="6" t="s">
        <v>66</v>
      </c>
      <c r="D30" s="11"/>
      <c r="E30" s="11"/>
      <c r="F30" s="13">
        <f>Housing15[[#This Row],[צפוי]]-Housing15[[#This Row],[בפועל]]</f>
        <v>0</v>
      </c>
    </row>
    <row r="31" spans="2:6" ht="26.25" customHeight="1" x14ac:dyDescent="0.2">
      <c r="C31" s="6" t="s">
        <v>15</v>
      </c>
      <c r="D31" s="11"/>
      <c r="E31" s="11"/>
      <c r="F31" s="13">
        <f>Housing15[[#This Row],[צפוי]]-Housing15[[#This Row],[בפועל]]</f>
        <v>0</v>
      </c>
    </row>
    <row r="32" spans="2:6" ht="26.25" customHeight="1" x14ac:dyDescent="0.2">
      <c r="C32" s="6" t="s">
        <v>85</v>
      </c>
      <c r="D32" s="11"/>
      <c r="E32" s="11"/>
      <c r="F32" s="13">
        <f>Housing15[[#This Row],[צפוי]]-Housing15[[#This Row],[בפועל]]</f>
        <v>0</v>
      </c>
    </row>
    <row r="33" spans="3:6" ht="26.25" customHeight="1" x14ac:dyDescent="0.2">
      <c r="C33" s="6" t="s">
        <v>73</v>
      </c>
      <c r="D33" s="11"/>
      <c r="E33" s="11"/>
      <c r="F33" s="13">
        <f>Housing15[[#This Row],[צפוי]]-Housing15[[#This Row],[בפועל]]</f>
        <v>0</v>
      </c>
    </row>
    <row r="34" spans="3:6" ht="26.25" customHeight="1" x14ac:dyDescent="0.2">
      <c r="C34" s="17" t="s">
        <v>16</v>
      </c>
      <c r="D34" s="18">
        <f>SUBTOTAL(109,Housing15[צפוי])</f>
        <v>0</v>
      </c>
      <c r="E34" s="18">
        <f>SUBTOTAL(109,Housing15[בפועל])</f>
        <v>0</v>
      </c>
      <c r="F34" s="20">
        <f>SUBTOTAL(109,Housing15[סטיה])</f>
        <v>0</v>
      </c>
    </row>
    <row r="35" spans="3:6" ht="26.25" customHeight="1" x14ac:dyDescent="0.2">
      <c r="C35" s="21"/>
      <c r="D35" s="21"/>
      <c r="E35" s="21"/>
      <c r="F35" s="21"/>
    </row>
    <row r="36" spans="3:6" ht="26.25" customHeight="1" x14ac:dyDescent="0.2">
      <c r="C36" s="9" t="s">
        <v>17</v>
      </c>
      <c r="D36" s="8" t="s">
        <v>2</v>
      </c>
      <c r="E36" s="8" t="s">
        <v>3</v>
      </c>
      <c r="F36" s="8" t="s">
        <v>4</v>
      </c>
    </row>
    <row r="37" spans="3:6" ht="26.25" customHeight="1" x14ac:dyDescent="0.2">
      <c r="C37" s="6" t="s">
        <v>81</v>
      </c>
      <c r="D37" s="11"/>
      <c r="E37" s="11"/>
      <c r="F37" s="13">
        <f>Transportation18[[#This Row],[צפוי]]-Transportation18[[#This Row],[בפועל]]</f>
        <v>0</v>
      </c>
    </row>
    <row r="38" spans="3:6" ht="26.25" customHeight="1" x14ac:dyDescent="0.2">
      <c r="C38" s="6" t="s">
        <v>18</v>
      </c>
      <c r="D38" s="11"/>
      <c r="E38" s="11"/>
      <c r="F38" s="13">
        <f>Transportation18[[#This Row],[צפוי]]-Transportation18[[#This Row],[בפועל]]</f>
        <v>0</v>
      </c>
    </row>
    <row r="39" spans="3:6" ht="26.25" customHeight="1" x14ac:dyDescent="0.2">
      <c r="C39" s="6" t="s">
        <v>19</v>
      </c>
      <c r="D39" s="11"/>
      <c r="E39" s="11"/>
      <c r="F39" s="13">
        <f>Transportation18[[#This Row],[צפוי]]-Transportation18[[#This Row],[בפועל]]</f>
        <v>0</v>
      </c>
    </row>
    <row r="40" spans="3:6" ht="26.25" customHeight="1" x14ac:dyDescent="0.2">
      <c r="C40" s="6" t="s">
        <v>20</v>
      </c>
      <c r="D40" s="11"/>
      <c r="E40" s="11"/>
      <c r="F40" s="13">
        <f>Transportation18[[#This Row],[צפוי]]-Transportation18[[#This Row],[בפועל]]</f>
        <v>0</v>
      </c>
    </row>
    <row r="41" spans="3:6" ht="26.25" customHeight="1" x14ac:dyDescent="0.2">
      <c r="C41" s="6" t="s">
        <v>21</v>
      </c>
      <c r="D41" s="11"/>
      <c r="E41" s="11"/>
      <c r="F41" s="13">
        <f>Transportation18[[#This Row],[צפוי]]-Transportation18[[#This Row],[בפועל]]</f>
        <v>0</v>
      </c>
    </row>
    <row r="42" spans="3:6" ht="26.25" customHeight="1" x14ac:dyDescent="0.2">
      <c r="C42" s="6" t="s">
        <v>22</v>
      </c>
      <c r="D42" s="11"/>
      <c r="E42" s="11"/>
      <c r="F42" s="13">
        <f>Transportation18[[#This Row],[צפוי]]-Transportation18[[#This Row],[בפועל]]</f>
        <v>0</v>
      </c>
    </row>
    <row r="43" spans="3:6" ht="26.25" customHeight="1" x14ac:dyDescent="0.2">
      <c r="C43" s="6" t="s">
        <v>9</v>
      </c>
      <c r="D43" s="11"/>
      <c r="E43" s="11"/>
      <c r="F43" s="13">
        <f>Transportation18[[#This Row],[צפוי]]-Transportation18[[#This Row],[בפועל]]</f>
        <v>0</v>
      </c>
    </row>
    <row r="44" spans="3:6" ht="26.25" customHeight="1" x14ac:dyDescent="0.2">
      <c r="C44" s="6" t="s">
        <v>16</v>
      </c>
      <c r="D44" s="11">
        <f>SUBTOTAL(109,Transportation18[צפוי])</f>
        <v>0</v>
      </c>
      <c r="E44" s="11">
        <f>SUBTOTAL(109,Transportation18[בפועל])</f>
        <v>0</v>
      </c>
      <c r="F44" s="13">
        <f>SUBTOTAL(109,Transportation18[סטיה])</f>
        <v>0</v>
      </c>
    </row>
    <row r="45" spans="3:6" ht="26.25" customHeight="1" x14ac:dyDescent="0.2">
      <c r="C45" s="21"/>
      <c r="D45" s="21"/>
      <c r="E45" s="21"/>
      <c r="F45" s="21"/>
    </row>
    <row r="46" spans="3:6" ht="26.25" customHeight="1" x14ac:dyDescent="0.2">
      <c r="C46" s="9" t="s">
        <v>19</v>
      </c>
      <c r="D46" s="8" t="s">
        <v>2</v>
      </c>
      <c r="E46" s="8" t="s">
        <v>3</v>
      </c>
      <c r="F46" s="8" t="s">
        <v>4</v>
      </c>
    </row>
    <row r="47" spans="3:6" ht="26.25" customHeight="1" x14ac:dyDescent="0.2">
      <c r="C47" s="6" t="s">
        <v>71</v>
      </c>
      <c r="D47" s="11"/>
      <c r="E47" s="11"/>
      <c r="F47" s="11">
        <f>Insurance19[[#This Row],[צפוי]]-Insurance19[[#This Row],[בפועל]]</f>
        <v>0</v>
      </c>
    </row>
    <row r="48" spans="3:6" ht="26.25" customHeight="1" x14ac:dyDescent="0.2">
      <c r="C48" s="6" t="s">
        <v>68</v>
      </c>
      <c r="D48" s="11"/>
      <c r="E48" s="11"/>
      <c r="F48" s="11">
        <f>Insurance19[[#This Row],[צפוי]]-Insurance19[[#This Row],[בפועל]]</f>
        <v>0</v>
      </c>
    </row>
    <row r="49" spans="3:6" ht="26.25" customHeight="1" x14ac:dyDescent="0.2">
      <c r="C49" s="6" t="s">
        <v>72</v>
      </c>
      <c r="D49" s="11"/>
      <c r="E49" s="11"/>
      <c r="F49" s="11">
        <f>Insurance19[[#This Row],[צפוי]]-Insurance19[[#This Row],[בפועל]]</f>
        <v>0</v>
      </c>
    </row>
    <row r="50" spans="3:6" ht="26.25" customHeight="1" x14ac:dyDescent="0.2">
      <c r="C50" s="6" t="s">
        <v>65</v>
      </c>
      <c r="D50" s="11"/>
      <c r="E50" s="11"/>
      <c r="F50" s="11">
        <f>Insurance19[[#This Row],[צפוי]]-Insurance19[[#This Row],[בפועל]]</f>
        <v>0</v>
      </c>
    </row>
    <row r="51" spans="3:6" ht="26.25" customHeight="1" x14ac:dyDescent="0.2">
      <c r="C51" s="17" t="s">
        <v>16</v>
      </c>
      <c r="D51" s="18">
        <f>SUBTOTAL(109,Insurance19[צפוי])</f>
        <v>0</v>
      </c>
      <c r="E51" s="18">
        <f>SUBTOTAL(109,Insurance19[בפועל])</f>
        <v>0</v>
      </c>
      <c r="F51" s="18">
        <f>SUBTOTAL(109,Insurance19[סטיה])</f>
        <v>0</v>
      </c>
    </row>
    <row r="52" spans="3:6" ht="26.25" customHeight="1" x14ac:dyDescent="0.2">
      <c r="C52" s="21"/>
      <c r="D52" s="21"/>
      <c r="E52" s="21"/>
      <c r="F52" s="21"/>
    </row>
    <row r="53" spans="3:6" ht="26.25" customHeight="1" x14ac:dyDescent="0.2">
      <c r="C53" s="9" t="s">
        <v>23</v>
      </c>
      <c r="D53" s="8" t="s">
        <v>2</v>
      </c>
      <c r="E53" s="8" t="s">
        <v>3</v>
      </c>
      <c r="F53" s="8" t="s">
        <v>4</v>
      </c>
    </row>
    <row r="54" spans="3:6" ht="26.25" customHeight="1" x14ac:dyDescent="0.2">
      <c r="C54" s="6" t="s">
        <v>24</v>
      </c>
      <c r="D54" s="11"/>
      <c r="E54" s="11"/>
      <c r="F54" s="11">
        <f>Food20[[#This Row],[צפוי]]-Food20[[#This Row],[בפועל]]</f>
        <v>0</v>
      </c>
    </row>
    <row r="55" spans="3:6" ht="26.25" customHeight="1" x14ac:dyDescent="0.2">
      <c r="C55" s="6" t="s">
        <v>25</v>
      </c>
      <c r="D55" s="11"/>
      <c r="E55" s="11"/>
      <c r="F55" s="11">
        <f>Food20[[#This Row],[צפוי]]-Food20[[#This Row],[בפועל]]</f>
        <v>0</v>
      </c>
    </row>
    <row r="56" spans="3:6" ht="26.25" customHeight="1" x14ac:dyDescent="0.2">
      <c r="C56" s="6" t="s">
        <v>69</v>
      </c>
      <c r="D56" s="11"/>
      <c r="E56" s="11"/>
      <c r="F56" s="11">
        <f>Food20[[#This Row],[צפוי]]-Food20[[#This Row],[בפועל]]</f>
        <v>0</v>
      </c>
    </row>
    <row r="57" spans="3:6" ht="26.25" customHeight="1" x14ac:dyDescent="0.2">
      <c r="C57" s="6" t="s">
        <v>16</v>
      </c>
      <c r="D57" s="11">
        <f>SUBTOTAL(109,Food20[צפוי])</f>
        <v>0</v>
      </c>
      <c r="E57" s="11">
        <f>SUBTOTAL(109,Food20[בפועל])</f>
        <v>0</v>
      </c>
      <c r="F57" s="11">
        <f>SUBTOTAL(109,Food20[סטיה])</f>
        <v>0</v>
      </c>
    </row>
    <row r="58" spans="3:6" ht="26.25" customHeight="1" x14ac:dyDescent="0.2">
      <c r="C58" s="21"/>
      <c r="D58" s="21"/>
      <c r="E58" s="21"/>
      <c r="F58" s="21"/>
    </row>
    <row r="59" spans="3:6" ht="26.25" customHeight="1" x14ac:dyDescent="0.2">
      <c r="C59" s="9" t="s">
        <v>26</v>
      </c>
      <c r="D59" s="8" t="s">
        <v>2</v>
      </c>
      <c r="E59" s="8" t="s">
        <v>3</v>
      </c>
      <c r="F59" s="8" t="s">
        <v>4</v>
      </c>
    </row>
    <row r="60" spans="3:6" ht="26.25" customHeight="1" x14ac:dyDescent="0.2">
      <c r="C60" s="6" t="s">
        <v>27</v>
      </c>
      <c r="D60" s="11"/>
      <c r="E60" s="11"/>
      <c r="F60" s="11">
        <f>Children21[[#This Row],[צפוי]]-Children21[[#This Row],[בפועל]]</f>
        <v>0</v>
      </c>
    </row>
    <row r="61" spans="3:6" ht="26.25" customHeight="1" x14ac:dyDescent="0.2">
      <c r="C61" s="6" t="s">
        <v>28</v>
      </c>
      <c r="D61" s="11"/>
      <c r="E61" s="11"/>
      <c r="F61" s="11">
        <f>Children21[[#This Row],[צפוי]]-Children21[[#This Row],[בפועל]]</f>
        <v>0</v>
      </c>
    </row>
    <row r="62" spans="3:6" ht="26.25" customHeight="1" x14ac:dyDescent="0.2">
      <c r="C62" s="6" t="s">
        <v>78</v>
      </c>
      <c r="D62" s="11"/>
      <c r="E62" s="11"/>
      <c r="F62" s="11">
        <f>Children21[[#This Row],[צפוי]]-Children21[[#This Row],[בפועל]]</f>
        <v>0</v>
      </c>
    </row>
    <row r="63" spans="3:6" ht="26.25" customHeight="1" x14ac:dyDescent="0.2">
      <c r="C63" s="6" t="s">
        <v>29</v>
      </c>
      <c r="D63" s="11"/>
      <c r="E63" s="11"/>
      <c r="F63" s="11">
        <f>Children21[[#This Row],[צפוי]]-Children21[[#This Row],[בפועל]]</f>
        <v>0</v>
      </c>
    </row>
    <row r="64" spans="3:6" ht="26.25" customHeight="1" x14ac:dyDescent="0.2">
      <c r="C64" s="6" t="s">
        <v>30</v>
      </c>
      <c r="D64" s="11"/>
      <c r="E64" s="11"/>
      <c r="F64" s="11">
        <f>Children21[[#This Row],[צפוי]]-Children21[[#This Row],[בפועל]]</f>
        <v>0</v>
      </c>
    </row>
    <row r="65" spans="3:6" ht="26.25" customHeight="1" x14ac:dyDescent="0.2">
      <c r="C65" s="6" t="s">
        <v>79</v>
      </c>
      <c r="D65" s="11"/>
      <c r="E65" s="11"/>
      <c r="F65" s="11">
        <f>Children21[[#This Row],[צפוי]]-Children21[[#This Row],[בפועל]]</f>
        <v>0</v>
      </c>
    </row>
    <row r="66" spans="3:6" ht="26.25" customHeight="1" x14ac:dyDescent="0.2">
      <c r="C66" s="6" t="s">
        <v>80</v>
      </c>
      <c r="D66" s="11"/>
      <c r="E66" s="11"/>
      <c r="F66" s="11">
        <f>Children21[[#This Row],[צפוי]]-Children21[[#This Row],[בפועל]]</f>
        <v>0</v>
      </c>
    </row>
    <row r="67" spans="3:6" ht="26.25" customHeight="1" x14ac:dyDescent="0.2">
      <c r="C67" s="6" t="s">
        <v>31</v>
      </c>
      <c r="D67" s="11"/>
      <c r="E67" s="11"/>
      <c r="F67" s="11">
        <f>Children21[[#This Row],[צפוי]]-Children21[[#This Row],[בפועל]]</f>
        <v>0</v>
      </c>
    </row>
    <row r="68" spans="3:6" ht="26.25" customHeight="1" x14ac:dyDescent="0.2">
      <c r="C68" s="6" t="s">
        <v>9</v>
      </c>
      <c r="D68" s="11"/>
      <c r="E68" s="11"/>
      <c r="F68" s="11">
        <f>Children21[[#This Row],[צפוי]]-Children21[[#This Row],[בפועל]]</f>
        <v>0</v>
      </c>
    </row>
    <row r="69" spans="3:6" ht="26.25" customHeight="1" x14ac:dyDescent="0.2">
      <c r="C69" s="17" t="s">
        <v>16</v>
      </c>
      <c r="D69" s="18">
        <f>SUBTOTAL(109,Children21[צפוי])</f>
        <v>0</v>
      </c>
      <c r="E69" s="18">
        <f>SUBTOTAL(109,Children21[בפועל])</f>
        <v>0</v>
      </c>
      <c r="F69" s="18">
        <f>SUBTOTAL(109,Children21[סטיה])</f>
        <v>0</v>
      </c>
    </row>
    <row r="70" spans="3:6" ht="26.25" customHeight="1" x14ac:dyDescent="0.2">
      <c r="C70" s="21"/>
      <c r="D70" s="21"/>
      <c r="E70" s="21"/>
      <c r="F70" s="21"/>
    </row>
    <row r="71" spans="3:6" ht="26.25" customHeight="1" x14ac:dyDescent="0.2">
      <c r="C71" s="9" t="s">
        <v>32</v>
      </c>
      <c r="D71" s="8" t="s">
        <v>2</v>
      </c>
      <c r="E71" s="8" t="s">
        <v>3</v>
      </c>
      <c r="F71" s="8" t="s">
        <v>4</v>
      </c>
    </row>
    <row r="72" spans="3:6" ht="26.25" customHeight="1" x14ac:dyDescent="0.2">
      <c r="C72" s="6" t="s">
        <v>23</v>
      </c>
      <c r="D72" s="11"/>
      <c r="E72" s="11"/>
      <c r="F72" s="11">
        <f>Pets22[[#This Row],[צפוי]]-Pets22[[#This Row],[בפועל]]</f>
        <v>0</v>
      </c>
    </row>
    <row r="73" spans="3:6" ht="26.25" customHeight="1" x14ac:dyDescent="0.2">
      <c r="C73" s="6" t="s">
        <v>27</v>
      </c>
      <c r="D73" s="11"/>
      <c r="E73" s="11"/>
      <c r="F73" s="11">
        <f>Pets22[[#This Row],[צפוי]]-Pets22[[#This Row],[בפועל]]</f>
        <v>0</v>
      </c>
    </row>
    <row r="74" spans="3:6" ht="26.25" customHeight="1" x14ac:dyDescent="0.2">
      <c r="C74" s="6" t="s">
        <v>33</v>
      </c>
      <c r="D74" s="11"/>
      <c r="E74" s="11"/>
      <c r="F74" s="11">
        <f>Pets22[[#This Row],[צפוי]]-Pets22[[#This Row],[בפועל]]</f>
        <v>0</v>
      </c>
    </row>
    <row r="75" spans="3:6" ht="26.25" customHeight="1" x14ac:dyDescent="0.2">
      <c r="C75" s="6" t="s">
        <v>34</v>
      </c>
      <c r="D75" s="11"/>
      <c r="E75" s="11"/>
      <c r="F75" s="11">
        <f>Pets22[[#This Row],[צפוי]]-Pets22[[#This Row],[בפועל]]</f>
        <v>0</v>
      </c>
    </row>
    <row r="76" spans="3:6" ht="26.25" customHeight="1" x14ac:dyDescent="0.2">
      <c r="C76" s="6" t="s">
        <v>9</v>
      </c>
      <c r="D76" s="11"/>
      <c r="E76" s="11"/>
      <c r="F76" s="11">
        <f>Pets22[[#This Row],[צפוי]]-Pets22[[#This Row],[בפועל]]</f>
        <v>0</v>
      </c>
    </row>
    <row r="77" spans="3:6" ht="26.25" customHeight="1" x14ac:dyDescent="0.2">
      <c r="C77" s="6" t="s">
        <v>16</v>
      </c>
      <c r="D77" s="11">
        <f>SUBTOTAL(109,Pets22[צפוי])</f>
        <v>0</v>
      </c>
      <c r="E77" s="11">
        <f>SUBTOTAL(109,Pets22[בפועל])</f>
        <v>0</v>
      </c>
      <c r="F77" s="11">
        <f>SUBTOTAL(109,Pets22[סטיה])</f>
        <v>0</v>
      </c>
    </row>
    <row r="78" spans="3:6" ht="26.25" customHeight="1" x14ac:dyDescent="0.2">
      <c r="C78" s="21"/>
      <c r="D78" s="21"/>
      <c r="E78" s="21"/>
      <c r="F78" s="21"/>
    </row>
    <row r="79" spans="3:6" ht="26.25" customHeight="1" x14ac:dyDescent="0.2">
      <c r="C79" s="9" t="s">
        <v>35</v>
      </c>
      <c r="D79" s="8" t="s">
        <v>2</v>
      </c>
      <c r="E79" s="8" t="s">
        <v>3</v>
      </c>
      <c r="F79" s="8" t="s">
        <v>4</v>
      </c>
    </row>
    <row r="80" spans="3:6" ht="26.25" customHeight="1" x14ac:dyDescent="0.2">
      <c r="C80" s="6" t="s">
        <v>27</v>
      </c>
      <c r="D80" s="11"/>
      <c r="E80" s="11"/>
      <c r="F80" s="11">
        <f>PersonalCare23[[#This Row],[צפוי]]-PersonalCare23[[#This Row],[בפועל]]</f>
        <v>0</v>
      </c>
    </row>
    <row r="81" spans="3:6" ht="26.25" customHeight="1" x14ac:dyDescent="0.2">
      <c r="C81" s="6" t="s">
        <v>36</v>
      </c>
      <c r="D81" s="11"/>
      <c r="E81" s="11"/>
      <c r="F81" s="11">
        <f>PersonalCare23[[#This Row],[צפוי]]-PersonalCare23[[#This Row],[בפועל]]</f>
        <v>0</v>
      </c>
    </row>
    <row r="82" spans="3:6" ht="26.25" customHeight="1" x14ac:dyDescent="0.2">
      <c r="C82" s="6" t="s">
        <v>28</v>
      </c>
      <c r="D82" s="11"/>
      <c r="E82" s="11"/>
      <c r="F82" s="11">
        <f>PersonalCare23[[#This Row],[צפוי]]-PersonalCare23[[#This Row],[בפועל]]</f>
        <v>0</v>
      </c>
    </row>
    <row r="83" spans="3:6" ht="26.25" customHeight="1" x14ac:dyDescent="0.2">
      <c r="C83" s="6" t="s">
        <v>75</v>
      </c>
      <c r="D83" s="11"/>
      <c r="E83" s="11"/>
      <c r="F83" s="11">
        <f>PersonalCare23[[#This Row],[צפוי]]-PersonalCare23[[#This Row],[בפועל]]</f>
        <v>0</v>
      </c>
    </row>
    <row r="84" spans="3:6" ht="26.25" customHeight="1" x14ac:dyDescent="0.2">
      <c r="C84" s="6" t="s">
        <v>37</v>
      </c>
      <c r="D84" s="11"/>
      <c r="E84" s="11"/>
      <c r="F84" s="11">
        <f>PersonalCare23[[#This Row],[צפוי]]-PersonalCare23[[#This Row],[בפועל]]</f>
        <v>0</v>
      </c>
    </row>
    <row r="85" spans="3:6" ht="26.25" customHeight="1" x14ac:dyDescent="0.2">
      <c r="C85" s="6" t="s">
        <v>30</v>
      </c>
      <c r="D85" s="11"/>
      <c r="E85" s="11"/>
      <c r="F85" s="11">
        <f>PersonalCare23[[#This Row],[צפוי]]-PersonalCare23[[#This Row],[בפועל]]</f>
        <v>0</v>
      </c>
    </row>
    <row r="86" spans="3:6" ht="26.25" customHeight="1" x14ac:dyDescent="0.2">
      <c r="C86" s="6" t="s">
        <v>77</v>
      </c>
      <c r="D86" s="11"/>
      <c r="E86" s="11"/>
      <c r="F86" s="11">
        <f>PersonalCare23[[#This Row],[צפוי]]-PersonalCare23[[#This Row],[בפועל]]</f>
        <v>0</v>
      </c>
    </row>
    <row r="87" spans="3:6" ht="26.25" customHeight="1" x14ac:dyDescent="0.2">
      <c r="C87" s="6" t="s">
        <v>16</v>
      </c>
      <c r="D87" s="11">
        <f>SUBTOTAL(109,PersonalCare23[צפוי])</f>
        <v>0</v>
      </c>
      <c r="E87" s="11">
        <f>SUBTOTAL(109,PersonalCare23[בפועל])</f>
        <v>0</v>
      </c>
      <c r="F87" s="11">
        <f>SUBTOTAL(109,PersonalCare23[סטיה])</f>
        <v>0</v>
      </c>
    </row>
    <row r="88" spans="3:6" ht="26.25" customHeight="1" x14ac:dyDescent="0.2">
      <c r="C88" s="21"/>
      <c r="D88" s="21"/>
      <c r="E88" s="21"/>
      <c r="F88" s="21"/>
    </row>
    <row r="89" spans="3:6" ht="26.25" customHeight="1" x14ac:dyDescent="0.2">
      <c r="C89" s="9" t="s">
        <v>38</v>
      </c>
      <c r="D89" s="8" t="s">
        <v>2</v>
      </c>
      <c r="E89" s="8" t="s">
        <v>3</v>
      </c>
      <c r="F89" s="8" t="s">
        <v>4</v>
      </c>
    </row>
    <row r="90" spans="3:6" ht="26.25" customHeight="1" x14ac:dyDescent="0.2">
      <c r="C90" s="6" t="s">
        <v>76</v>
      </c>
      <c r="D90" s="11"/>
      <c r="E90" s="11"/>
      <c r="F90" s="11">
        <f>Entertainment24[[#This Row],[צפוי]]-Entertainment24[[#This Row],[בפועל]]</f>
        <v>0</v>
      </c>
    </row>
    <row r="91" spans="3:6" ht="26.25" customHeight="1" x14ac:dyDescent="0.2">
      <c r="C91" s="6" t="s">
        <v>39</v>
      </c>
      <c r="D91" s="11"/>
      <c r="E91" s="11"/>
      <c r="F91" s="11">
        <f>Entertainment24[[#This Row],[צפוי]]-Entertainment24[[#This Row],[בפועל]]</f>
        <v>0</v>
      </c>
    </row>
    <row r="92" spans="3:6" ht="26.25" customHeight="1" x14ac:dyDescent="0.2">
      <c r="C92" s="6" t="s">
        <v>40</v>
      </c>
      <c r="D92" s="11"/>
      <c r="E92" s="11"/>
      <c r="F92" s="11">
        <f>Entertainment24[[#This Row],[צפוי]]-Entertainment24[[#This Row],[בפועל]]</f>
        <v>0</v>
      </c>
    </row>
    <row r="93" spans="3:6" ht="26.25" customHeight="1" x14ac:dyDescent="0.2">
      <c r="C93" s="6" t="s">
        <v>41</v>
      </c>
      <c r="D93" s="11"/>
      <c r="E93" s="11"/>
      <c r="F93" s="11">
        <f>Entertainment24[[#This Row],[צפוי]]-Entertainment24[[#This Row],[בפועל]]</f>
        <v>0</v>
      </c>
    </row>
    <row r="94" spans="3:6" ht="26.25" customHeight="1" x14ac:dyDescent="0.2">
      <c r="C94" s="6" t="s">
        <v>42</v>
      </c>
      <c r="D94" s="11"/>
      <c r="E94" s="11"/>
      <c r="F94" s="11">
        <f>Entertainment24[[#This Row],[צפוי]]-Entertainment24[[#This Row],[בפועל]]</f>
        <v>0</v>
      </c>
    </row>
    <row r="95" spans="3:6" ht="26.25" customHeight="1" x14ac:dyDescent="0.2">
      <c r="C95" s="6" t="s">
        <v>9</v>
      </c>
      <c r="D95" s="11"/>
      <c r="E95" s="11"/>
      <c r="F95" s="11">
        <f>Entertainment24[[#This Row],[צפוי]]-Entertainment24[[#This Row],[בפועל]]</f>
        <v>0</v>
      </c>
    </row>
    <row r="96" spans="3:6" ht="26.25" customHeight="1" x14ac:dyDescent="0.2">
      <c r="C96" s="6" t="s">
        <v>16</v>
      </c>
      <c r="D96" s="11">
        <f>SUBTOTAL(109,Entertainment24[צפוי])</f>
        <v>0</v>
      </c>
      <c r="E96" s="11">
        <f>SUBTOTAL(109,Entertainment24[בפועל])</f>
        <v>0</v>
      </c>
      <c r="F96" s="11">
        <f>SUBTOTAL(109,Entertainment24[סטיה])</f>
        <v>0</v>
      </c>
    </row>
    <row r="97" spans="3:6" ht="26.25" customHeight="1" x14ac:dyDescent="0.2">
      <c r="C97" s="21"/>
      <c r="D97" s="21"/>
      <c r="E97" s="21"/>
      <c r="F97" s="21"/>
    </row>
    <row r="98" spans="3:6" ht="26.25" customHeight="1" x14ac:dyDescent="0.2">
      <c r="C98" s="9" t="s">
        <v>43</v>
      </c>
      <c r="D98" s="8" t="s">
        <v>2</v>
      </c>
      <c r="E98" s="8" t="s">
        <v>3</v>
      </c>
      <c r="F98" s="8" t="s">
        <v>4</v>
      </c>
    </row>
    <row r="99" spans="3:6" ht="26.25" customHeight="1" x14ac:dyDescent="0.2">
      <c r="C99" s="6" t="s">
        <v>74</v>
      </c>
      <c r="D99" s="11"/>
      <c r="E99" s="11"/>
      <c r="F99" s="11">
        <f>Loans25[[#This Row],[צפוי]]-Loans25[[#This Row],[בפועל]]</f>
        <v>0</v>
      </c>
    </row>
    <row r="100" spans="3:6" ht="26.25" customHeight="1" x14ac:dyDescent="0.2">
      <c r="C100" s="6" t="s">
        <v>44</v>
      </c>
      <c r="D100" s="11"/>
      <c r="E100" s="11"/>
      <c r="F100" s="11">
        <f>Loans25[[#This Row],[צפוי]]-Loans25[[#This Row],[בפועל]]</f>
        <v>0</v>
      </c>
    </row>
    <row r="101" spans="3:6" ht="26.25" customHeight="1" x14ac:dyDescent="0.2">
      <c r="C101" s="6" t="s">
        <v>45</v>
      </c>
      <c r="D101" s="11"/>
      <c r="E101" s="11"/>
      <c r="F101" s="11">
        <f>Loans25[[#This Row],[צפוי]]-Loans25[[#This Row],[בפועל]]</f>
        <v>0</v>
      </c>
    </row>
    <row r="102" spans="3:6" ht="26.25" customHeight="1" x14ac:dyDescent="0.2">
      <c r="C102" s="6" t="s">
        <v>45</v>
      </c>
      <c r="D102" s="11"/>
      <c r="E102" s="11"/>
      <c r="F102" s="11">
        <f>Loans25[[#This Row],[צפוי]]-Loans25[[#This Row],[בפועל]]</f>
        <v>0</v>
      </c>
    </row>
    <row r="103" spans="3:6" ht="26.25" customHeight="1" x14ac:dyDescent="0.2">
      <c r="C103" s="6" t="s">
        <v>45</v>
      </c>
      <c r="D103" s="11"/>
      <c r="E103" s="11"/>
      <c r="F103" s="11">
        <f>Loans25[[#This Row],[צפוי]]-Loans25[[#This Row],[בפועל]]</f>
        <v>0</v>
      </c>
    </row>
    <row r="104" spans="3:6" ht="26.25" customHeight="1" x14ac:dyDescent="0.2">
      <c r="C104" s="6" t="s">
        <v>9</v>
      </c>
      <c r="D104" s="11"/>
      <c r="E104" s="11"/>
      <c r="F104" s="11">
        <f>Loans25[[#This Row],[צפוי]]-Loans25[[#This Row],[בפועל]]</f>
        <v>0</v>
      </c>
    </row>
    <row r="105" spans="3:6" ht="26.25" customHeight="1" x14ac:dyDescent="0.2">
      <c r="C105" s="6" t="s">
        <v>16</v>
      </c>
      <c r="D105" s="11">
        <f>SUBTOTAL(109,Loans25[צפוי])</f>
        <v>0</v>
      </c>
      <c r="E105" s="11">
        <f>SUBTOTAL(109,Loans25[בפועל])</f>
        <v>0</v>
      </c>
      <c r="F105" s="11">
        <f>SUBTOTAL(109,Loans25[סטיה])</f>
        <v>0</v>
      </c>
    </row>
    <row r="106" spans="3:6" ht="26.25" customHeight="1" x14ac:dyDescent="0.2">
      <c r="C106" s="21"/>
      <c r="D106" s="21"/>
      <c r="E106" s="21"/>
      <c r="F106" s="21"/>
    </row>
    <row r="107" spans="3:6" ht="26.25" customHeight="1" x14ac:dyDescent="0.2">
      <c r="C107" s="9" t="s">
        <v>46</v>
      </c>
      <c r="D107" s="8" t="s">
        <v>2</v>
      </c>
      <c r="E107" s="8" t="s">
        <v>3</v>
      </c>
      <c r="F107" s="8" t="s">
        <v>4</v>
      </c>
    </row>
    <row r="108" spans="3:6" ht="26.25" customHeight="1" x14ac:dyDescent="0.2">
      <c r="C108" s="6" t="s">
        <v>47</v>
      </c>
      <c r="D108" s="11"/>
      <c r="E108" s="11"/>
      <c r="F108" s="11">
        <f>Taxes26[[#This Row],[צפוי]]-Taxes26[[#This Row],[בפועל]]</f>
        <v>0</v>
      </c>
    </row>
    <row r="109" spans="3:6" ht="26.25" customHeight="1" x14ac:dyDescent="0.2">
      <c r="C109" s="6" t="s">
        <v>48</v>
      </c>
      <c r="D109" s="11"/>
      <c r="E109" s="11"/>
      <c r="F109" s="11">
        <f>Taxes26[[#This Row],[צפוי]]-Taxes26[[#This Row],[בפועל]]</f>
        <v>0</v>
      </c>
    </row>
    <row r="110" spans="3:6" ht="26.25" customHeight="1" x14ac:dyDescent="0.2">
      <c r="C110" s="6" t="s">
        <v>49</v>
      </c>
      <c r="D110" s="11"/>
      <c r="E110" s="11"/>
      <c r="F110" s="11">
        <f>Taxes26[[#This Row],[צפוי]]-Taxes26[[#This Row],[בפועל]]</f>
        <v>0</v>
      </c>
    </row>
    <row r="111" spans="3:6" ht="26.25" customHeight="1" x14ac:dyDescent="0.2">
      <c r="C111" s="6" t="s">
        <v>9</v>
      </c>
      <c r="D111" s="11"/>
      <c r="E111" s="11"/>
      <c r="F111" s="11">
        <f>Taxes26[[#This Row],[צפוי]]-Taxes26[[#This Row],[בפועל]]</f>
        <v>0</v>
      </c>
    </row>
    <row r="112" spans="3:6" ht="26.25" customHeight="1" x14ac:dyDescent="0.2">
      <c r="C112" s="6" t="s">
        <v>16</v>
      </c>
      <c r="D112" s="11">
        <f>SUBTOTAL(109,Taxes26[צפוי])</f>
        <v>0</v>
      </c>
      <c r="E112" s="11">
        <f>SUBTOTAL(109,Taxes26[בפועל])</f>
        <v>0</v>
      </c>
      <c r="F112" s="11">
        <f>SUBTOTAL(109,Taxes26[סטיה])</f>
        <v>0</v>
      </c>
    </row>
    <row r="113" spans="3:6" ht="26.25" customHeight="1" x14ac:dyDescent="0.2">
      <c r="C113" s="21"/>
      <c r="D113" s="21"/>
      <c r="E113" s="21"/>
      <c r="F113" s="21"/>
    </row>
    <row r="114" spans="3:6" ht="26.25" customHeight="1" x14ac:dyDescent="0.2">
      <c r="C114" s="9" t="s">
        <v>50</v>
      </c>
      <c r="D114" s="8" t="s">
        <v>2</v>
      </c>
      <c r="E114" s="8" t="s">
        <v>3</v>
      </c>
      <c r="F114" s="8" t="s">
        <v>4</v>
      </c>
    </row>
    <row r="115" spans="3:6" ht="26.25" customHeight="1" x14ac:dyDescent="0.2">
      <c r="C115" s="6" t="s">
        <v>51</v>
      </c>
      <c r="D115" s="11"/>
      <c r="E115" s="11"/>
      <c r="F115" s="11">
        <f>Savings27[[#This Row],[צפוי]]-Savings27[[#This Row],[בפועל]]</f>
        <v>0</v>
      </c>
    </row>
    <row r="116" spans="3:6" ht="26.25" customHeight="1" x14ac:dyDescent="0.2">
      <c r="C116" s="6" t="s">
        <v>52</v>
      </c>
      <c r="D116" s="11"/>
      <c r="E116" s="11"/>
      <c r="F116" s="11">
        <f>Savings27[[#This Row],[צפוי]]-Savings27[[#This Row],[בפועל]]</f>
        <v>0</v>
      </c>
    </row>
    <row r="117" spans="3:6" ht="26.25" customHeight="1" x14ac:dyDescent="0.2">
      <c r="C117" s="6" t="s">
        <v>53</v>
      </c>
      <c r="D117" s="11"/>
      <c r="E117" s="11"/>
      <c r="F117" s="11">
        <f>Savings27[[#This Row],[צפוי]]-Savings27[[#This Row],[בפועל]]</f>
        <v>0</v>
      </c>
    </row>
    <row r="118" spans="3:6" ht="26.25" customHeight="1" x14ac:dyDescent="0.2">
      <c r="C118" s="6" t="s">
        <v>67</v>
      </c>
      <c r="D118" s="11"/>
      <c r="E118" s="11"/>
      <c r="F118" s="11">
        <f>Savings27[[#This Row],[צפוי]]-Savings27[[#This Row],[בפועל]]</f>
        <v>0</v>
      </c>
    </row>
    <row r="119" spans="3:6" ht="26.25" customHeight="1" x14ac:dyDescent="0.2">
      <c r="C119" s="6" t="s">
        <v>16</v>
      </c>
      <c r="D119" s="11">
        <f>SUBTOTAL(109,Savings27[צפוי])</f>
        <v>0</v>
      </c>
      <c r="E119" s="11">
        <f>SUBTOTAL(109,Savings27[בפועל])</f>
        <v>0</v>
      </c>
      <c r="F119" s="11">
        <f>SUBTOTAL(109,Savings27[סטיה])</f>
        <v>0</v>
      </c>
    </row>
    <row r="120" spans="3:6" ht="26.25" customHeight="1" x14ac:dyDescent="0.2">
      <c r="C120" s="21"/>
      <c r="D120" s="21"/>
      <c r="E120" s="21"/>
      <c r="F120" s="21"/>
    </row>
    <row r="121" spans="3:6" ht="26.25" customHeight="1" x14ac:dyDescent="0.2">
      <c r="C121" s="9" t="s">
        <v>54</v>
      </c>
      <c r="D121" s="8" t="s">
        <v>2</v>
      </c>
      <c r="E121" s="8" t="s">
        <v>3</v>
      </c>
      <c r="F121" s="8" t="s">
        <v>4</v>
      </c>
    </row>
    <row r="122" spans="3:6" ht="26.25" customHeight="1" x14ac:dyDescent="0.2">
      <c r="C122" s="6" t="s">
        <v>55</v>
      </c>
      <c r="D122" s="11"/>
      <c r="E122" s="11"/>
      <c r="F122" s="11">
        <f>Gifts28[[#This Row],[צפוי]]-Gifts28[[#This Row],[בפועל]]</f>
        <v>0</v>
      </c>
    </row>
    <row r="123" spans="3:6" ht="26.25" customHeight="1" x14ac:dyDescent="0.2">
      <c r="C123" s="6" t="s">
        <v>56</v>
      </c>
      <c r="D123" s="11"/>
      <c r="E123" s="11"/>
      <c r="F123" s="11">
        <f>Gifts28[[#This Row],[צפוי]]-Gifts28[[#This Row],[בפועל]]</f>
        <v>0</v>
      </c>
    </row>
    <row r="124" spans="3:6" ht="26.25" customHeight="1" x14ac:dyDescent="0.2">
      <c r="C124" s="6" t="s">
        <v>57</v>
      </c>
      <c r="D124" s="11"/>
      <c r="E124" s="11"/>
      <c r="F124" s="11">
        <f>Gifts28[[#This Row],[צפוי]]-Gifts28[[#This Row],[בפועל]]</f>
        <v>0</v>
      </c>
    </row>
    <row r="125" spans="3:6" ht="26.25" customHeight="1" x14ac:dyDescent="0.2">
      <c r="C125" s="6" t="s">
        <v>16</v>
      </c>
      <c r="D125" s="11">
        <f>SUBTOTAL(109,Gifts28[צפוי])</f>
        <v>0</v>
      </c>
      <c r="E125" s="11">
        <f>SUBTOTAL(109,Gifts28[בפועל])</f>
        <v>0</v>
      </c>
      <c r="F125" s="11">
        <f>SUBTOTAL(109,Gifts28[סטיה])</f>
        <v>0</v>
      </c>
    </row>
    <row r="126" spans="3:6" ht="26.25" customHeight="1" x14ac:dyDescent="0.2">
      <c r="C126" s="21"/>
      <c r="D126" s="21"/>
      <c r="E126" s="21"/>
      <c r="F126" s="21"/>
    </row>
    <row r="127" spans="3:6" ht="26.25" customHeight="1" x14ac:dyDescent="0.2">
      <c r="C127" s="9" t="s">
        <v>58</v>
      </c>
      <c r="D127" s="8" t="s">
        <v>2</v>
      </c>
      <c r="E127" s="8" t="s">
        <v>3</v>
      </c>
      <c r="F127" s="8" t="s">
        <v>4</v>
      </c>
    </row>
    <row r="128" spans="3:6" ht="26.25" customHeight="1" x14ac:dyDescent="0.2">
      <c r="C128" s="6" t="s">
        <v>59</v>
      </c>
      <c r="D128" s="11"/>
      <c r="E128" s="11"/>
      <c r="F128" s="11">
        <f>Legal29[[#This Row],[צפוי]]-Legal29[[#This Row],[בפועל]]</f>
        <v>0</v>
      </c>
    </row>
    <row r="129" spans="3:6" ht="26.25" customHeight="1" x14ac:dyDescent="0.2">
      <c r="C129" s="6" t="s">
        <v>60</v>
      </c>
      <c r="D129" s="11"/>
      <c r="E129" s="11"/>
      <c r="F129" s="11">
        <f>Legal29[[#This Row],[צפוי]]-Legal29[[#This Row],[בפועל]]</f>
        <v>0</v>
      </c>
    </row>
    <row r="130" spans="3:6" ht="26.25" customHeight="1" x14ac:dyDescent="0.2">
      <c r="C130" s="6" t="s">
        <v>61</v>
      </c>
      <c r="D130" s="11"/>
      <c r="E130" s="11"/>
      <c r="F130" s="11">
        <f>Legal29[[#This Row],[צפוי]]-Legal29[[#This Row],[בפועל]]</f>
        <v>0</v>
      </c>
    </row>
    <row r="131" spans="3:6" ht="26.25" customHeight="1" x14ac:dyDescent="0.2">
      <c r="C131" s="6" t="s">
        <v>9</v>
      </c>
      <c r="D131" s="11"/>
      <c r="E131" s="11"/>
      <c r="F131" s="11">
        <f>Legal29[[#This Row],[צפוי]]-Legal29[[#This Row],[בפועל]]</f>
        <v>0</v>
      </c>
    </row>
    <row r="132" spans="3:6" ht="26.25" customHeight="1" x14ac:dyDescent="0.2">
      <c r="C132" s="6" t="s">
        <v>16</v>
      </c>
      <c r="D132" s="11">
        <f>SUBTOTAL(109,Legal29[צפוי])</f>
        <v>0</v>
      </c>
      <c r="E132" s="11">
        <f>SUBTOTAL(109,Legal29[בפועל])</f>
        <v>0</v>
      </c>
      <c r="F132" s="11">
        <f>SUBTOTAL(109,Legal29[סטיה])</f>
        <v>0</v>
      </c>
    </row>
    <row r="133" spans="3:6" ht="26.25" customHeight="1" x14ac:dyDescent="0.2">
      <c r="C133" s="21"/>
      <c r="D133" s="21"/>
      <c r="E133" s="21"/>
      <c r="F133" s="21"/>
    </row>
  </sheetData>
  <mergeCells count="15">
    <mergeCell ref="C58:F58"/>
    <mergeCell ref="B16:F16"/>
    <mergeCell ref="B23:F23"/>
    <mergeCell ref="C35:F35"/>
    <mergeCell ref="C45:F45"/>
    <mergeCell ref="C52:F52"/>
    <mergeCell ref="C120:F120"/>
    <mergeCell ref="C126:F126"/>
    <mergeCell ref="C133:F133"/>
    <mergeCell ref="C70:F70"/>
    <mergeCell ref="C78:F78"/>
    <mergeCell ref="C88:F88"/>
    <mergeCell ref="C97:F97"/>
    <mergeCell ref="C106:F106"/>
    <mergeCell ref="C113:F113"/>
  </mergeCells>
  <conditionalFormatting sqref="F18:F22">
    <cfRule type="iconSet" priority="1">
      <iconSet>
        <cfvo type="percent" val="0"/>
        <cfvo type="num" val="0"/>
        <cfvo type="num" val="1"/>
      </iconSet>
    </cfRule>
  </conditionalFormatting>
  <conditionalFormatting sqref="F13:F15">
    <cfRule type="iconSet" priority="2">
      <iconSet>
        <cfvo type="percent" val="0"/>
        <cfvo type="num" val="0"/>
        <cfvo type="num" val="1"/>
      </iconSet>
    </cfRule>
  </conditionalFormatting>
  <conditionalFormatting sqref="F47:F51">
    <cfRule type="iconSet" priority="5">
      <iconSet>
        <cfvo type="percent" val="0"/>
        <cfvo type="num" val="0"/>
        <cfvo type="num" val="1"/>
      </iconSet>
    </cfRule>
  </conditionalFormatting>
  <conditionalFormatting sqref="F60:F69">
    <cfRule type="iconSet" priority="6">
      <iconSet>
        <cfvo type="percent" val="0"/>
        <cfvo type="num" val="0"/>
        <cfvo type="num" val="1"/>
      </iconSet>
    </cfRule>
  </conditionalFormatting>
  <conditionalFormatting sqref="F72:F77">
    <cfRule type="iconSet" priority="7">
      <iconSet>
        <cfvo type="percent" val="0"/>
        <cfvo type="num" val="0"/>
        <cfvo type="num" val="1"/>
      </iconSet>
    </cfRule>
  </conditionalFormatting>
  <conditionalFormatting sqref="F80:F87">
    <cfRule type="iconSet" priority="8">
      <iconSet>
        <cfvo type="percent" val="0"/>
        <cfvo type="num" val="0"/>
        <cfvo type="num" val="1"/>
      </iconSet>
    </cfRule>
  </conditionalFormatting>
  <conditionalFormatting sqref="F99:F105">
    <cfRule type="iconSet" priority="10">
      <iconSet>
        <cfvo type="percent" val="0"/>
        <cfvo type="num" val="0"/>
        <cfvo type="num" val="1"/>
      </iconSet>
    </cfRule>
  </conditionalFormatting>
  <conditionalFormatting sqref="F108:F112">
    <cfRule type="iconSet" priority="11">
      <iconSet>
        <cfvo type="percent" val="0"/>
        <cfvo type="num" val="0"/>
        <cfvo type="num" val="1"/>
      </iconSet>
    </cfRule>
  </conditionalFormatting>
  <conditionalFormatting sqref="F115:F119">
    <cfRule type="iconSet" priority="12">
      <iconSet>
        <cfvo type="percent" val="0"/>
        <cfvo type="num" val="0"/>
        <cfvo type="num" val="1"/>
      </iconSet>
    </cfRule>
  </conditionalFormatting>
  <conditionalFormatting sqref="F122:F125">
    <cfRule type="iconSet" priority="13">
      <iconSet>
        <cfvo type="percent" val="0"/>
        <cfvo type="num" val="0"/>
        <cfvo type="num" val="1"/>
      </iconSet>
    </cfRule>
  </conditionalFormatting>
  <conditionalFormatting sqref="F128:F132">
    <cfRule type="iconSet" priority="14">
      <iconSet>
        <cfvo type="percent" val="0"/>
        <cfvo type="num" val="0"/>
        <cfvo type="num" val="1"/>
      </iconSet>
    </cfRule>
  </conditionalFormatting>
  <conditionalFormatting sqref="F54:F57">
    <cfRule type="iconSet" priority="15">
      <iconSet>
        <cfvo type="percent" val="0"/>
        <cfvo type="num" val="0"/>
        <cfvo type="num" val="1"/>
      </iconSet>
    </cfRule>
  </conditionalFormatting>
  <conditionalFormatting sqref="F25:F34">
    <cfRule type="iconSet" priority="17">
      <iconSet>
        <cfvo type="percent" val="0"/>
        <cfvo type="num" val="0"/>
        <cfvo type="num" val="1"/>
      </iconSet>
    </cfRule>
  </conditionalFormatting>
  <conditionalFormatting sqref="F37:F44">
    <cfRule type="iconSet" priority="18">
      <iconSet>
        <cfvo type="percent" val="0"/>
        <cfvo type="num" val="0"/>
        <cfvo type="num" val="1"/>
      </iconSet>
    </cfRule>
  </conditionalFormatting>
  <conditionalFormatting sqref="F90:F96">
    <cfRule type="iconSet" priority="19">
      <iconSet>
        <cfvo type="percent" val="0"/>
        <cfvo type="num" val="0"/>
        <cfvo type="num" val="1"/>
      </iconSet>
    </cfRule>
  </conditionalFormatting>
  <printOptions horizontalCentered="1"/>
  <pageMargins left="0.5" right="0.5" top="0.5" bottom="0.5" header="0.25" footer="0.25"/>
  <pageSetup scale="80" fitToHeight="0" orientation="portrait" r:id="rId1"/>
  <headerFooter>
    <oddFooter>Page &amp;P of &amp;N</oddFooter>
  </headerFooter>
  <drawing r:id="rId2"/>
  <legacyDrawing r:id="rId3"/>
  <tableParts count="15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636F3D1-A8D3-4685-873F-4AC3CFA0F9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תכנון תקציב 9.20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2014-01-19T19:45:24Z</dcterms:created>
  <dcterms:modified xsi:type="dcterms:W3CDTF">2020-08-10T09:33:33Z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TC029300569991</vt:lpwstr>
  </property>
</Properties>
</file>