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n shoham\Desktop\אורן צבא\מבל\"/>
    </mc:Choice>
  </mc:AlternateContent>
  <bookViews>
    <workbookView xWindow="0" yWindow="0" windowWidth="23040" windowHeight="9420"/>
  </bookViews>
  <sheets>
    <sheet name="גיליון הערכה פרטני" sheetId="4" r:id="rId1"/>
    <sheet name="מידע" sheetId="1" r:id="rId2"/>
    <sheet name="ציונים סופיים" sheetId="5" r:id="rId3"/>
  </sheets>
  <definedNames>
    <definedName name="_xlnm.Print_Area" localSheetId="0">'גיליון הערכה פרטני'!$C$4:$AH$48</definedName>
    <definedName name="_xlnm.Print_Area" localSheetId="1">מידע!$B$2:$H$48</definedName>
  </definedNames>
  <calcPr calcId="171027"/>
</workbook>
</file>

<file path=xl/calcChain.xml><?xml version="1.0" encoding="utf-8"?>
<calcChain xmlns="http://schemas.openxmlformats.org/spreadsheetml/2006/main">
  <c r="H36" i="4" l="1"/>
  <c r="L36" i="4"/>
  <c r="P36" i="4"/>
  <c r="T36" i="4"/>
  <c r="Y36" i="4"/>
  <c r="AC36" i="4"/>
  <c r="AE36" i="4"/>
  <c r="AF36" i="4"/>
  <c r="AG36" i="4"/>
  <c r="AH36" i="4"/>
  <c r="AI36" i="4"/>
  <c r="AJ36" i="4" s="1"/>
  <c r="H35" i="4"/>
  <c r="L35" i="4"/>
  <c r="P35" i="4"/>
  <c r="T35" i="4"/>
  <c r="Y35" i="4"/>
  <c r="AC35" i="4"/>
  <c r="AE35" i="4"/>
  <c r="AF35" i="4"/>
  <c r="AG35" i="4"/>
  <c r="AH35" i="4"/>
  <c r="AI35" i="4"/>
  <c r="AJ35" i="4" s="1"/>
  <c r="H26" i="4"/>
  <c r="L26" i="4"/>
  <c r="P26" i="4"/>
  <c r="T26" i="4"/>
  <c r="Y26" i="4"/>
  <c r="AC26" i="4"/>
  <c r="AE26" i="4"/>
  <c r="AF26" i="4"/>
  <c r="AG26" i="4"/>
  <c r="AH26" i="4"/>
  <c r="AI26" i="4"/>
  <c r="AJ26" i="4" s="1"/>
  <c r="H15" i="4"/>
  <c r="L15" i="4"/>
  <c r="P15" i="4"/>
  <c r="T15" i="4"/>
  <c r="Y15" i="4"/>
  <c r="AC15" i="4"/>
  <c r="AE15" i="4"/>
  <c r="AF15" i="4"/>
  <c r="AG15" i="4"/>
  <c r="AH15" i="4"/>
  <c r="AI15" i="4"/>
  <c r="AJ15" i="4" s="1"/>
  <c r="H14" i="4"/>
  <c r="L14" i="4"/>
  <c r="P14" i="4"/>
  <c r="T14" i="4"/>
  <c r="Y14" i="4"/>
  <c r="AC14" i="4"/>
  <c r="AE14" i="4"/>
  <c r="AF14" i="4"/>
  <c r="AG14" i="4"/>
  <c r="AH14" i="4"/>
  <c r="AI14" i="4"/>
  <c r="AJ14" i="4" s="1"/>
  <c r="H12" i="1" l="1"/>
  <c r="Q49" i="4" l="1"/>
  <c r="R49" i="4"/>
  <c r="S49" i="4"/>
  <c r="M49" i="4" l="1"/>
  <c r="N49" i="4"/>
  <c r="O49" i="4"/>
  <c r="L17" i="4" l="1"/>
  <c r="U49" i="4" l="1"/>
  <c r="V49" i="4"/>
  <c r="W49" i="4"/>
  <c r="X49" i="4"/>
  <c r="Z49" i="4"/>
  <c r="AA49" i="4"/>
  <c r="AB49" i="4"/>
  <c r="AD49" i="4"/>
  <c r="K49" i="4"/>
  <c r="J49" i="4"/>
  <c r="I49" i="4"/>
  <c r="AG7" i="4"/>
  <c r="AG8" i="4"/>
  <c r="AG9" i="4"/>
  <c r="AG10" i="4"/>
  <c r="AG11" i="4"/>
  <c r="AG12" i="4"/>
  <c r="AG13" i="4"/>
  <c r="AG16" i="4"/>
  <c r="AG17" i="4"/>
  <c r="AG18" i="4"/>
  <c r="AG19" i="4"/>
  <c r="AG20" i="4"/>
  <c r="AG21" i="4"/>
  <c r="AG22" i="4"/>
  <c r="AG23" i="4"/>
  <c r="AG24" i="4"/>
  <c r="AG25" i="4"/>
  <c r="AG27" i="4"/>
  <c r="AG28" i="4"/>
  <c r="AG29" i="4"/>
  <c r="AG30" i="4"/>
  <c r="AG31" i="4"/>
  <c r="AG32" i="4"/>
  <c r="AG33" i="4"/>
  <c r="AG34" i="4"/>
  <c r="AG37" i="4"/>
  <c r="AG38" i="4"/>
  <c r="AG39" i="4"/>
  <c r="AG40" i="4"/>
  <c r="AG41" i="4"/>
  <c r="AG42" i="4"/>
  <c r="AG43" i="4"/>
  <c r="AG44" i="4"/>
  <c r="AG45" i="4"/>
  <c r="AG46" i="4"/>
  <c r="AG47" i="4"/>
  <c r="AG6" i="4"/>
  <c r="AF7" i="4"/>
  <c r="AF8" i="4"/>
  <c r="AF9" i="4"/>
  <c r="AF10" i="4"/>
  <c r="AF11" i="4"/>
  <c r="AF12" i="4"/>
  <c r="AF13" i="4"/>
  <c r="AF16" i="4"/>
  <c r="AF17" i="4"/>
  <c r="AF18" i="4"/>
  <c r="AF19" i="4"/>
  <c r="AF20" i="4"/>
  <c r="AF21" i="4"/>
  <c r="AF22" i="4"/>
  <c r="AF23" i="4"/>
  <c r="AF24" i="4"/>
  <c r="AF25" i="4"/>
  <c r="AF27" i="4"/>
  <c r="AF28" i="4"/>
  <c r="AF29" i="4"/>
  <c r="AF30" i="4"/>
  <c r="AF31" i="4"/>
  <c r="AF32" i="4"/>
  <c r="AF33" i="4"/>
  <c r="AF34" i="4"/>
  <c r="AF37" i="4"/>
  <c r="AF38" i="4"/>
  <c r="AF39" i="4"/>
  <c r="AF40" i="4"/>
  <c r="AF41" i="4"/>
  <c r="AF42" i="4"/>
  <c r="AF43" i="4"/>
  <c r="AF44" i="4"/>
  <c r="AF45" i="4"/>
  <c r="AF46" i="4"/>
  <c r="AF47" i="4"/>
  <c r="AF6" i="4"/>
  <c r="AE7" i="4"/>
  <c r="AE8" i="4"/>
  <c r="AE9" i="4"/>
  <c r="AE10" i="4"/>
  <c r="AE11" i="4"/>
  <c r="AE12" i="4"/>
  <c r="AE13" i="4"/>
  <c r="AE16" i="4"/>
  <c r="AE17" i="4"/>
  <c r="AE18" i="4"/>
  <c r="AE19" i="4"/>
  <c r="AE20" i="4"/>
  <c r="AE21" i="4"/>
  <c r="AE22" i="4"/>
  <c r="AE23" i="4"/>
  <c r="AE24" i="4"/>
  <c r="AE25" i="4"/>
  <c r="AE27" i="4"/>
  <c r="AE28" i="4"/>
  <c r="AE29" i="4"/>
  <c r="AE30" i="4"/>
  <c r="AE31" i="4"/>
  <c r="AE32" i="4"/>
  <c r="AE33" i="4"/>
  <c r="AE34" i="4"/>
  <c r="AE37" i="4"/>
  <c r="AE38" i="4"/>
  <c r="AE39" i="4"/>
  <c r="AE40" i="4"/>
  <c r="AE41" i="4"/>
  <c r="AE42" i="4"/>
  <c r="AE43" i="4"/>
  <c r="AE44" i="4"/>
  <c r="AE45" i="4"/>
  <c r="AE46" i="4"/>
  <c r="AE47" i="4"/>
  <c r="AE6" i="4"/>
  <c r="AF49" i="4" l="1"/>
  <c r="AE49" i="4"/>
  <c r="AG49" i="4"/>
  <c r="B27" i="1"/>
  <c r="H11" i="1"/>
  <c r="G27" i="1"/>
  <c r="F27" i="1"/>
  <c r="E27" i="1"/>
  <c r="D27" i="1"/>
  <c r="AC48" i="4"/>
  <c r="Y48" i="4"/>
  <c r="AC47" i="4"/>
  <c r="Y47" i="4"/>
  <c r="AC46" i="4"/>
  <c r="Y46" i="4"/>
  <c r="AC45" i="4"/>
  <c r="Y45" i="4"/>
  <c r="AC44" i="4"/>
  <c r="Y44" i="4"/>
  <c r="AC43" i="4"/>
  <c r="Y43" i="4"/>
  <c r="AC42" i="4"/>
  <c r="Y42" i="4"/>
  <c r="AC41" i="4"/>
  <c r="Y41" i="4"/>
  <c r="AC40" i="4"/>
  <c r="Y40" i="4"/>
  <c r="AC39" i="4"/>
  <c r="Y39" i="4"/>
  <c r="AC38" i="4"/>
  <c r="Y38" i="4"/>
  <c r="AC37" i="4"/>
  <c r="Y37" i="4"/>
  <c r="AC34" i="4"/>
  <c r="Y34" i="4"/>
  <c r="AC33" i="4"/>
  <c r="Y33" i="4"/>
  <c r="AC32" i="4"/>
  <c r="Y32" i="4"/>
  <c r="AC31" i="4"/>
  <c r="Y31" i="4"/>
  <c r="AC30" i="4"/>
  <c r="Y30" i="4"/>
  <c r="AC29" i="4"/>
  <c r="Y29" i="4"/>
  <c r="AC28" i="4"/>
  <c r="Y28" i="4"/>
  <c r="AC27" i="4"/>
  <c r="Y27" i="4"/>
  <c r="AC25" i="4"/>
  <c r="Y25" i="4"/>
  <c r="AC24" i="4"/>
  <c r="Y24" i="4"/>
  <c r="AC23" i="4"/>
  <c r="Y23" i="4"/>
  <c r="AC22" i="4"/>
  <c r="Y22" i="4"/>
  <c r="AC21" i="4"/>
  <c r="Y21" i="4"/>
  <c r="AC20" i="4"/>
  <c r="Y20" i="4"/>
  <c r="AC19" i="4"/>
  <c r="Y19" i="4"/>
  <c r="AC18" i="4"/>
  <c r="Y18" i="4"/>
  <c r="AC17" i="4"/>
  <c r="Y17" i="4"/>
  <c r="AC16" i="4"/>
  <c r="Y16" i="4"/>
  <c r="AC13" i="4"/>
  <c r="Y13" i="4"/>
  <c r="AC12" i="4"/>
  <c r="Y12" i="4"/>
  <c r="AC11" i="4"/>
  <c r="Y11" i="4"/>
  <c r="AC10" i="4"/>
  <c r="Y10" i="4"/>
  <c r="AC9" i="4"/>
  <c r="Y9" i="4"/>
  <c r="AC8" i="4"/>
  <c r="Y8" i="4"/>
  <c r="AC7" i="4"/>
  <c r="Y7" i="4"/>
  <c r="AC6" i="4"/>
  <c r="AC49" i="4" s="1"/>
  <c r="Y6" i="4"/>
  <c r="Y49" i="4" s="1"/>
  <c r="T31" i="4"/>
  <c r="P31" i="4"/>
  <c r="L31" i="4"/>
  <c r="H31" i="4"/>
  <c r="T30" i="4"/>
  <c r="P30" i="4"/>
  <c r="L30" i="4"/>
  <c r="H30" i="4"/>
  <c r="T20" i="4"/>
  <c r="P20" i="4"/>
  <c r="L20" i="4"/>
  <c r="H20" i="4"/>
  <c r="T19" i="4"/>
  <c r="P19" i="4"/>
  <c r="L19" i="4"/>
  <c r="H19" i="4"/>
  <c r="T11" i="4"/>
  <c r="P11" i="4"/>
  <c r="L11" i="4"/>
  <c r="H11" i="4"/>
  <c r="B26" i="1"/>
  <c r="B25" i="1"/>
  <c r="B24" i="1"/>
  <c r="B23" i="1"/>
  <c r="E50" i="1"/>
  <c r="E49" i="1"/>
  <c r="E15" i="1"/>
  <c r="T38" i="4"/>
  <c r="P38" i="4"/>
  <c r="L38" i="4"/>
  <c r="H38" i="4"/>
  <c r="T28" i="4"/>
  <c r="P28" i="4"/>
  <c r="L28" i="4"/>
  <c r="H28" i="4"/>
  <c r="T17" i="4"/>
  <c r="P17" i="4"/>
  <c r="H17" i="4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G49" i="4"/>
  <c r="F23" i="1" s="1"/>
  <c r="F49" i="4"/>
  <c r="E23" i="1" s="1"/>
  <c r="E49" i="4"/>
  <c r="D23" i="1" s="1"/>
  <c r="T48" i="4"/>
  <c r="T47" i="4"/>
  <c r="T46" i="4"/>
  <c r="T45" i="4"/>
  <c r="T44" i="4"/>
  <c r="T43" i="4"/>
  <c r="T42" i="4"/>
  <c r="T41" i="4"/>
  <c r="T40" i="4"/>
  <c r="T39" i="4"/>
  <c r="T37" i="4"/>
  <c r="T34" i="4"/>
  <c r="T33" i="4"/>
  <c r="T32" i="4"/>
  <c r="T29" i="4"/>
  <c r="T27" i="4"/>
  <c r="T25" i="4"/>
  <c r="T24" i="4"/>
  <c r="T23" i="4"/>
  <c r="T22" i="4"/>
  <c r="T21" i="4"/>
  <c r="T18" i="4"/>
  <c r="T16" i="4"/>
  <c r="T13" i="4"/>
  <c r="T12" i="4"/>
  <c r="T10" i="4"/>
  <c r="T9" i="4"/>
  <c r="T8" i="4"/>
  <c r="T7" i="4"/>
  <c r="T6" i="4"/>
  <c r="P48" i="4"/>
  <c r="P47" i="4"/>
  <c r="P46" i="4"/>
  <c r="P45" i="4"/>
  <c r="P44" i="4"/>
  <c r="P43" i="4"/>
  <c r="P42" i="4"/>
  <c r="P41" i="4"/>
  <c r="P40" i="4"/>
  <c r="P39" i="4"/>
  <c r="P37" i="4"/>
  <c r="P34" i="4"/>
  <c r="P33" i="4"/>
  <c r="P32" i="4"/>
  <c r="P29" i="4"/>
  <c r="P27" i="4"/>
  <c r="P25" i="4"/>
  <c r="P24" i="4"/>
  <c r="P23" i="4"/>
  <c r="P22" i="4"/>
  <c r="P21" i="4"/>
  <c r="P18" i="4"/>
  <c r="P16" i="4"/>
  <c r="P13" i="4"/>
  <c r="P12" i="4"/>
  <c r="P10" i="4"/>
  <c r="P9" i="4"/>
  <c r="P8" i="4"/>
  <c r="P7" i="4"/>
  <c r="P6" i="4"/>
  <c r="L48" i="4"/>
  <c r="L47" i="4"/>
  <c r="L46" i="4"/>
  <c r="L45" i="4"/>
  <c r="L44" i="4"/>
  <c r="L43" i="4"/>
  <c r="L42" i="4"/>
  <c r="L41" i="4"/>
  <c r="L40" i="4"/>
  <c r="L39" i="4"/>
  <c r="L37" i="4"/>
  <c r="L34" i="4"/>
  <c r="L33" i="4"/>
  <c r="L32" i="4"/>
  <c r="L29" i="4"/>
  <c r="L27" i="4"/>
  <c r="L25" i="4"/>
  <c r="L24" i="4"/>
  <c r="L23" i="4"/>
  <c r="L22" i="4"/>
  <c r="L21" i="4"/>
  <c r="L18" i="4"/>
  <c r="L16" i="4"/>
  <c r="L13" i="4"/>
  <c r="L12" i="4"/>
  <c r="L10" i="4"/>
  <c r="L9" i="4"/>
  <c r="L8" i="4"/>
  <c r="L7" i="4"/>
  <c r="L6" i="4"/>
  <c r="H48" i="4"/>
  <c r="H47" i="4"/>
  <c r="H46" i="4"/>
  <c r="H45" i="4"/>
  <c r="H44" i="4"/>
  <c r="H43" i="4"/>
  <c r="H42" i="4"/>
  <c r="H41" i="4"/>
  <c r="H40" i="4"/>
  <c r="H39" i="4"/>
  <c r="H37" i="4"/>
  <c r="H34" i="4"/>
  <c r="H33" i="4"/>
  <c r="H32" i="4"/>
  <c r="H29" i="4"/>
  <c r="H27" i="4"/>
  <c r="H25" i="4"/>
  <c r="H24" i="4"/>
  <c r="H23" i="4"/>
  <c r="H22" i="4"/>
  <c r="H21" i="4"/>
  <c r="H18" i="4"/>
  <c r="H16" i="4"/>
  <c r="AI16" i="4" s="1"/>
  <c r="H13" i="4"/>
  <c r="H12" i="4"/>
  <c r="H10" i="4"/>
  <c r="H9" i="4"/>
  <c r="AI9" i="4" s="1"/>
  <c r="H8" i="4"/>
  <c r="H7" i="4"/>
  <c r="H6" i="4"/>
  <c r="AI10" i="4" l="1"/>
  <c r="AJ10" i="4" s="1"/>
  <c r="AI17" i="4"/>
  <c r="AJ17" i="4" s="1"/>
  <c r="AI22" i="4"/>
  <c r="AI27" i="4"/>
  <c r="AI30" i="4"/>
  <c r="AJ30" i="4" s="1"/>
  <c r="AI31" i="4"/>
  <c r="AJ31" i="4" s="1"/>
  <c r="AI21" i="4"/>
  <c r="AI25" i="4"/>
  <c r="AI32" i="4"/>
  <c r="AJ32" i="4" s="1"/>
  <c r="AI45" i="4"/>
  <c r="AJ45" i="4" s="1"/>
  <c r="AI7" i="4"/>
  <c r="AI12" i="4"/>
  <c r="AI23" i="4"/>
  <c r="AJ23" i="4" s="1"/>
  <c r="AI33" i="4"/>
  <c r="AJ33" i="4" s="1"/>
  <c r="AI42" i="4"/>
  <c r="AJ42" i="4" s="1"/>
  <c r="AI46" i="4"/>
  <c r="AI28" i="4"/>
  <c r="AJ28" i="4" s="1"/>
  <c r="AI6" i="4"/>
  <c r="AJ6" i="4" s="1"/>
  <c r="H49" i="4"/>
  <c r="AI8" i="4"/>
  <c r="AI13" i="4"/>
  <c r="AJ13" i="4" s="1"/>
  <c r="L49" i="4"/>
  <c r="AI18" i="4"/>
  <c r="AI24" i="4"/>
  <c r="AJ24" i="4" s="1"/>
  <c r="AI34" i="4"/>
  <c r="AJ34" i="4" s="1"/>
  <c r="AI39" i="4"/>
  <c r="AJ39" i="4" s="1"/>
  <c r="AI43" i="4"/>
  <c r="AJ43" i="4" s="1"/>
  <c r="AI47" i="4"/>
  <c r="AJ47" i="4" s="1"/>
  <c r="AI38" i="4"/>
  <c r="AJ38" i="4" s="1"/>
  <c r="AI11" i="4"/>
  <c r="AJ11" i="4" s="1"/>
  <c r="AI41" i="4"/>
  <c r="AJ41" i="4" s="1"/>
  <c r="AI29" i="4"/>
  <c r="AJ29" i="4" s="1"/>
  <c r="AI37" i="4"/>
  <c r="AJ37" i="4" s="1"/>
  <c r="AJ46" i="4"/>
  <c r="AI40" i="4"/>
  <c r="AJ40" i="4" s="1"/>
  <c r="AI44" i="4"/>
  <c r="AJ44" i="4" s="1"/>
  <c r="AI19" i="4"/>
  <c r="AJ19" i="4" s="1"/>
  <c r="AI20" i="4"/>
  <c r="AJ20" i="4" s="1"/>
  <c r="AJ18" i="4"/>
  <c r="AJ12" i="4"/>
  <c r="AJ27" i="4"/>
  <c r="AJ25" i="4"/>
  <c r="AJ22" i="4"/>
  <c r="AJ21" i="4"/>
  <c r="AJ16" i="4"/>
  <c r="AJ9" i="4"/>
  <c r="AJ8" i="4"/>
  <c r="T49" i="4"/>
  <c r="AJ7" i="4"/>
  <c r="P49" i="4"/>
  <c r="AF48" i="4"/>
  <c r="AH21" i="4"/>
  <c r="AE48" i="4"/>
  <c r="AH9" i="4"/>
  <c r="H15" i="1"/>
  <c r="AG48" i="4"/>
  <c r="AI49" i="4" l="1"/>
  <c r="AH48" i="4"/>
  <c r="AH20" i="4"/>
  <c r="AH27" i="4"/>
  <c r="AH17" i="4"/>
  <c r="AH25" i="4"/>
  <c r="AH18" i="4"/>
  <c r="AH22" i="4"/>
  <c r="AH24" i="4"/>
  <c r="AH8" i="4"/>
  <c r="AH19" i="4"/>
  <c r="AH23" i="4"/>
  <c r="AH13" i="4"/>
  <c r="AH47" i="4"/>
  <c r="AH29" i="4"/>
  <c r="AH33" i="4"/>
  <c r="AH41" i="4"/>
  <c r="AH45" i="4"/>
  <c r="AH10" i="4"/>
  <c r="AH16" i="4"/>
  <c r="AH30" i="4"/>
  <c r="AH34" i="4"/>
  <c r="AH38" i="4"/>
  <c r="AH42" i="4"/>
  <c r="AH46" i="4"/>
  <c r="AH7" i="4"/>
  <c r="AH11" i="4"/>
  <c r="AH31" i="4"/>
  <c r="AH37" i="4"/>
  <c r="AH39" i="4"/>
  <c r="AH43" i="4"/>
  <c r="F28" i="1"/>
  <c r="G28" i="1"/>
  <c r="AH12" i="4"/>
  <c r="E28" i="1"/>
  <c r="AH28" i="4"/>
  <c r="AH32" i="4"/>
  <c r="AH40" i="4"/>
  <c r="AH44" i="4"/>
  <c r="D28" i="1"/>
  <c r="AH6" i="4"/>
  <c r="AH49" i="4" l="1"/>
  <c r="AH51" i="4"/>
</calcChain>
</file>

<file path=xl/comments1.xml><?xml version="1.0" encoding="utf-8"?>
<comments xmlns="http://schemas.openxmlformats.org/spreadsheetml/2006/main">
  <authors>
    <author>oren</author>
  </authors>
  <commentList>
    <comment ref="AI5" authorId="0" shapeId="0">
      <text>
        <r>
          <rPr>
            <b/>
            <sz val="9"/>
            <color indexed="81"/>
            <rFont val="Tahoma"/>
            <charset val="177"/>
          </rPr>
          <t>מדריך של החניך 35%, מד"ר 20%, כל השאר 15%</t>
        </r>
      </text>
    </comment>
    <comment ref="AJ5" authorId="0" shapeId="0">
      <text>
        <r>
          <rPr>
            <b/>
            <sz val="9"/>
            <color indexed="81"/>
            <rFont val="Tahoma"/>
            <charset val="177"/>
          </rPr>
          <t>הציון הוא 30% מכלל הציון במב"ל</t>
        </r>
        <r>
          <rPr>
            <sz val="9"/>
            <color indexed="81"/>
            <rFont val="Tahoma"/>
            <charset val="177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<sst xmlns="http://schemas.openxmlformats.org/spreadsheetml/2006/main" count="228" uniqueCount="118">
  <si>
    <t>הערכת מדריך</t>
  </si>
  <si>
    <t>שם החניך</t>
  </si>
  <si>
    <t>צוות</t>
  </si>
  <si>
    <t>יכולת ניתוח וחשיבה</t>
  </si>
  <si>
    <t>התנהלות בצוות לומד</t>
  </si>
  <si>
    <t>מיומנויות למידה</t>
  </si>
  <si>
    <t>מנהיגות והובלה</t>
  </si>
  <si>
    <t>נדב לוטן</t>
  </si>
  <si>
    <t>יהודה פוקס</t>
  </si>
  <si>
    <t>ממוצע</t>
  </si>
  <si>
    <t>סיכום</t>
  </si>
  <si>
    <t>משקל ציון מדריך אישי</t>
  </si>
  <si>
    <t>סה"כ</t>
  </si>
  <si>
    <t>מתודולוגיה לחישוב ציון</t>
  </si>
  <si>
    <t>סטטיסטיקה</t>
  </si>
  <si>
    <t>משקל ציון סופי</t>
  </si>
  <si>
    <t>משקל ציון הערכת מדריך</t>
  </si>
  <si>
    <t>ציון גבוה ביותר</t>
  </si>
  <si>
    <t>ציון נמוך ביותר</t>
  </si>
  <si>
    <t>ממוצע ציונים</t>
  </si>
  <si>
    <t>מדרג ציונים (מגבוה לנמוך)</t>
  </si>
  <si>
    <t>סולם המרה של ציון מסקלה של 1...5 לציון 80...100</t>
  </si>
  <si>
    <t>זאב</t>
  </si>
  <si>
    <t>משקל ציון יתר המדריכים (15% כל אחד)</t>
  </si>
  <si>
    <t>מד"ר</t>
  </si>
  <si>
    <t>COL Marty Destazio</t>
  </si>
  <si>
    <t xml:space="preserve"> ME6 Srewart NG </t>
  </si>
  <si>
    <t>אל"ם אשר מזרחי</t>
  </si>
  <si>
    <t>מר יעקוב קוינט</t>
  </si>
  <si>
    <t>נצ"ם בועז גולדברג</t>
  </si>
  <si>
    <t>אל"ם עופר וינטר</t>
  </si>
  <si>
    <t>סא"ל רוויטל ספורטה</t>
  </si>
  <si>
    <t>סא"ל צ'יקו קרוליצקי</t>
  </si>
  <si>
    <t>אל"ם גיא ברגר</t>
  </si>
  <si>
    <t>מר ג'וש קרסנה</t>
  </si>
  <si>
    <t>ג'וש קרסנה</t>
  </si>
  <si>
    <t>מר חיים וקסמן</t>
  </si>
  <si>
    <t>חיים וקסמן</t>
  </si>
  <si>
    <t>LtCol Vincent j. Ciuccoli</t>
  </si>
  <si>
    <t>CAPT Saket Kahanna</t>
  </si>
  <si>
    <t>מר ערן יוסף</t>
  </si>
  <si>
    <t>מר זיאד אסעד</t>
  </si>
  <si>
    <t>נצ"ם סיגל בר צבי</t>
  </si>
  <si>
    <t>אל"ם נתן ישראלי</t>
  </si>
  <si>
    <t>אל"ם אבי דהן</t>
  </si>
  <si>
    <t>אל"ם חיים מנור</t>
  </si>
  <si>
    <t>אל"ם צחי חפץ</t>
  </si>
  <si>
    <t>אל"ם אלי בר און</t>
  </si>
  <si>
    <t>אילן לוי</t>
  </si>
  <si>
    <t>נצ"ם אבי ביטון</t>
  </si>
  <si>
    <t>גב' שלי רייס</t>
  </si>
  <si>
    <t>מר אבי בר</t>
  </si>
  <si>
    <t>מר יהושע זרקא</t>
  </si>
  <si>
    <t>סא"ל דודו זריאם</t>
  </si>
  <si>
    <t>אל"ם איציק בר</t>
  </si>
  <si>
    <t>אל"ם אילן אליהו</t>
  </si>
  <si>
    <t>סא"ל שוקי פרי</t>
  </si>
  <si>
    <t>מר עודד שמלא</t>
  </si>
  <si>
    <t>עודד שמלא</t>
  </si>
  <si>
    <t>טפסר אמיר לוי</t>
  </si>
  <si>
    <t>גנ"ם חזי מרקוביץ'</t>
  </si>
  <si>
    <t>מר רמי דבוש</t>
  </si>
  <si>
    <t>אל"ם אורן זיני</t>
  </si>
  <si>
    <t>אל"ם אילן סבג</t>
  </si>
  <si>
    <t>סא"ל ד"ר יפעת ארליך</t>
  </si>
  <si>
    <t>אל"ם דרור קשתי</t>
  </si>
  <si>
    <t>סא"ל זיו ברק</t>
  </si>
  <si>
    <t>אל"ם רן כוכב</t>
  </si>
  <si>
    <t>מר יוסי כהן</t>
  </si>
  <si>
    <t>ציון סופי</t>
  </si>
  <si>
    <t>ציון משוקלל</t>
  </si>
  <si>
    <t>אל"ם אלי בר-און</t>
  </si>
  <si>
    <t>מד"ר- אל"ם יוני סיידה-מרום</t>
  </si>
  <si>
    <t>אלי בר-און</t>
  </si>
  <si>
    <t>יואב ירום</t>
  </si>
  <si>
    <t>שלום בורה</t>
  </si>
  <si>
    <t>רן קינן</t>
  </si>
  <si>
    <t>ישעיהו בר דב</t>
  </si>
  <si>
    <t>יובל שמעוני</t>
  </si>
  <si>
    <t>שחר בק</t>
  </si>
  <si>
    <t>רון מגל</t>
  </si>
  <si>
    <t>מאיר עזורי</t>
  </si>
  <si>
    <t>שי באליש</t>
  </si>
  <si>
    <t>ישראל שומר</t>
  </si>
  <si>
    <t>יעל הס</t>
  </si>
  <si>
    <t>יעל גרוסמן</t>
  </si>
  <si>
    <t>אייל אביב</t>
  </si>
  <si>
    <t>דורון לוי</t>
  </si>
  <si>
    <t>גלעד פלד</t>
  </si>
  <si>
    <t>גיא פאגלין</t>
  </si>
  <si>
    <t>יהודה יהושע</t>
  </si>
  <si>
    <t>שמעון אדרי</t>
  </si>
  <si>
    <t>Markus Schneider</t>
  </si>
  <si>
    <t>Don Maraska</t>
  </si>
  <si>
    <t>Rajendra Sachdev</t>
  </si>
  <si>
    <t>Wei How NG</t>
  </si>
  <si>
    <t>יעל מליק</t>
  </si>
  <si>
    <t>יונתן מילר</t>
  </si>
  <si>
    <t>בדר טריף</t>
  </si>
  <si>
    <t>אליהן מקמל</t>
  </si>
  <si>
    <t>פלג ניאגו</t>
  </si>
  <si>
    <t>דדו בר כליפא</t>
  </si>
  <si>
    <t>גל ביסטריצר</t>
  </si>
  <si>
    <t>James Lembo</t>
  </si>
  <si>
    <t>Jose Roberto</t>
  </si>
  <si>
    <t>Terry Leigh</t>
  </si>
  <si>
    <t>דניאל עזרא</t>
  </si>
  <si>
    <t>קרן קמרינסקי</t>
  </si>
  <si>
    <t>גדי ברקאי</t>
  </si>
  <si>
    <t>טוני מוריס</t>
  </si>
  <si>
    <t>שחר שפירא</t>
  </si>
  <si>
    <t>יהודה הכהן</t>
  </si>
  <si>
    <t>יריב ניר</t>
  </si>
  <si>
    <t>מימי רגב</t>
  </si>
  <si>
    <t>אבינועם סטולוביץ</t>
  </si>
  <si>
    <t>דורון בן ברק</t>
  </si>
  <si>
    <t>לומד עצמאי בכיר</t>
  </si>
  <si>
    <t>חשיבה אסטרטגית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</si>
</sst>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sz val="12"/>
      <color theme="1"/>
      <name val="David"/>
      <family val="2"/>
      <charset val="177"/>
    </font>
    <font>
      <sz val="12"/>
      <color theme="1"/>
      <name val="Arial"/>
      <family val="2"/>
      <scheme val="minor"/>
    </font>
    <font>
      <b/>
      <sz val="12"/>
      <color theme="1"/>
      <name val="David"/>
      <family val="2"/>
      <charset val="177"/>
    </font>
    <font>
      <b/>
      <sz val="10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9"/>
      <color indexed="81"/>
      <name val="Tahoma"/>
      <charset val="177"/>
    </font>
    <font>
      <b/>
      <sz val="9"/>
      <color indexed="81"/>
      <name val="Tahoma"/>
      <charset val="177"/>
    </font>
    <font>
      <sz val="12"/>
      <name val="Arial"/>
      <family val="2"/>
      <scheme val="minor"/>
    </font>
    <font>
      <b/>
      <sz val="1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right" readingOrder="2"/>
    </xf>
    <xf numFmtId="0" fontId="3" fillId="0" borderId="0" xfId="0" applyFont="1" applyAlignment="1">
      <alignment textRotation="90"/>
    </xf>
    <xf numFmtId="0" fontId="0" fillId="0" borderId="0" xfId="0" applyAlignment="1">
      <alignment horizontal="center" readingOrder="2"/>
    </xf>
    <xf numFmtId="0" fontId="0" fillId="2" borderId="0" xfId="0" applyFill="1"/>
    <xf numFmtId="0" fontId="0" fillId="2" borderId="0" xfId="0" applyFill="1" applyAlignment="1">
      <alignment horizontal="center" readingOrder="2"/>
    </xf>
    <xf numFmtId="0" fontId="3" fillId="2" borderId="0" xfId="0" applyFont="1" applyFill="1" applyAlignment="1">
      <alignment textRotation="90"/>
    </xf>
    <xf numFmtId="0" fontId="0" fillId="0" borderId="0" xfId="0"/>
    <xf numFmtId="0" fontId="0" fillId="2" borderId="0" xfId="0" applyFill="1"/>
    <xf numFmtId="0" fontId="5" fillId="4" borderId="4" xfId="0" applyFont="1" applyFill="1" applyBorder="1" applyAlignment="1">
      <alignment horizontal="center" wrapText="1" readingOrder="2"/>
    </xf>
    <xf numFmtId="0" fontId="5" fillId="4" borderId="1" xfId="0" applyFont="1" applyFill="1" applyBorder="1" applyAlignment="1">
      <alignment horizontal="center" wrapText="1" readingOrder="2"/>
    </xf>
    <xf numFmtId="0" fontId="5" fillId="4" borderId="5" xfId="0" applyFont="1" applyFill="1" applyBorder="1" applyAlignment="1">
      <alignment horizontal="center" wrapText="1" readingOrder="2"/>
    </xf>
    <xf numFmtId="0" fontId="5" fillId="3" borderId="0" xfId="0" applyFont="1" applyFill="1" applyBorder="1" applyAlignment="1">
      <alignment horizontal="center" wrapText="1" readingOrder="2"/>
    </xf>
    <xf numFmtId="0" fontId="6" fillId="2" borderId="6" xfId="0" applyFont="1" applyFill="1" applyBorder="1" applyAlignment="1" applyProtection="1">
      <alignment horizontal="right" readingOrder="2"/>
      <protection locked="0"/>
    </xf>
    <xf numFmtId="1" fontId="6" fillId="2" borderId="7" xfId="0" applyNumberFormat="1" applyFont="1" applyFill="1" applyBorder="1" applyAlignment="1" applyProtection="1">
      <alignment horizontal="center"/>
      <protection locked="0"/>
    </xf>
    <xf numFmtId="1" fontId="4" fillId="3" borderId="0" xfId="0" applyNumberFormat="1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right" readingOrder="2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5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readingOrder="2"/>
    </xf>
    <xf numFmtId="1" fontId="8" fillId="2" borderId="0" xfId="0" applyNumberFormat="1" applyFont="1" applyFill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0" xfId="0" applyFill="1" applyBorder="1"/>
    <xf numFmtId="0" fontId="5" fillId="3" borderId="8" xfId="0" applyFont="1" applyFill="1" applyBorder="1" applyAlignment="1">
      <alignment horizontal="center" wrapText="1" readingOrder="2"/>
    </xf>
    <xf numFmtId="0" fontId="0" fillId="2" borderId="4" xfId="0" applyFill="1" applyBorder="1"/>
    <xf numFmtId="0" fontId="0" fillId="2" borderId="1" xfId="0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" fillId="4" borderId="0" xfId="0" applyFont="1" applyFill="1" applyBorder="1" applyAlignment="1">
      <alignment horizontal="right" readingOrder="2"/>
    </xf>
    <xf numFmtId="1" fontId="1" fillId="4" borderId="0" xfId="0" applyNumberFormat="1" applyFont="1" applyFill="1" applyBorder="1"/>
    <xf numFmtId="0" fontId="0" fillId="0" borderId="0" xfId="0" applyBorder="1"/>
    <xf numFmtId="0" fontId="9" fillId="2" borderId="10" xfId="0" applyFont="1" applyFill="1" applyBorder="1"/>
    <xf numFmtId="0" fontId="3" fillId="2" borderId="1" xfId="0" applyFont="1" applyFill="1" applyBorder="1"/>
    <xf numFmtId="0" fontId="3" fillId="2" borderId="0" xfId="0" applyFont="1" applyFill="1" applyBorder="1"/>
    <xf numFmtId="0" fontId="9" fillId="2" borderId="0" xfId="0" applyFont="1" applyFill="1" applyBorder="1"/>
    <xf numFmtId="0" fontId="9" fillId="2" borderId="1" xfId="0" applyFont="1" applyFill="1" applyBorder="1"/>
    <xf numFmtId="9" fontId="0" fillId="2" borderId="1" xfId="0" applyNumberFormat="1" applyFill="1" applyBorder="1"/>
    <xf numFmtId="0" fontId="3" fillId="2" borderId="10" xfId="0" applyFont="1" applyFill="1" applyBorder="1" applyAlignment="1">
      <alignment horizontal="right" readingOrder="2"/>
    </xf>
    <xf numFmtId="1" fontId="3" fillId="2" borderId="10" xfId="0" applyNumberFormat="1" applyFont="1" applyFill="1" applyBorder="1"/>
    <xf numFmtId="9" fontId="0" fillId="2" borderId="10" xfId="0" applyNumberFormat="1" applyFill="1" applyBorder="1"/>
    <xf numFmtId="1" fontId="0" fillId="2" borderId="0" xfId="0" applyNumberFormat="1" applyFill="1"/>
    <xf numFmtId="0" fontId="0" fillId="2" borderId="1" xfId="0" applyFont="1" applyFill="1" applyBorder="1"/>
    <xf numFmtId="1" fontId="0" fillId="2" borderId="1" xfId="0" applyNumberFormat="1" applyFont="1" applyFill="1" applyBorder="1"/>
    <xf numFmtId="0" fontId="2" fillId="2" borderId="0" xfId="0" applyFont="1" applyFill="1" applyBorder="1"/>
    <xf numFmtId="9" fontId="0" fillId="2" borderId="0" xfId="0" applyNumberFormat="1" applyFill="1" applyBorder="1"/>
    <xf numFmtId="0" fontId="3" fillId="2" borderId="0" xfId="0" applyFont="1" applyFill="1" applyBorder="1" applyAlignment="1">
      <alignment horizontal="right" readingOrder="2"/>
    </xf>
    <xf numFmtId="1" fontId="3" fillId="2" borderId="0" xfId="0" applyNumberFormat="1" applyFont="1" applyFill="1" applyBorder="1"/>
    <xf numFmtId="0" fontId="0" fillId="2" borderId="0" xfId="0" applyFill="1" applyBorder="1" applyAlignment="1">
      <alignment horizontal="right" readingOrder="2"/>
    </xf>
    <xf numFmtId="0" fontId="0" fillId="2" borderId="0" xfId="0" applyFont="1" applyFill="1" applyBorder="1"/>
    <xf numFmtId="1" fontId="0" fillId="2" borderId="0" xfId="0" applyNumberFormat="1" applyFont="1" applyFill="1" applyBorder="1"/>
    <xf numFmtId="0" fontId="3" fillId="2" borderId="0" xfId="0" applyFont="1" applyFill="1" applyBorder="1" applyAlignment="1">
      <alignment wrapText="1"/>
    </xf>
    <xf numFmtId="164" fontId="0" fillId="2" borderId="0" xfId="0" applyNumberFormat="1" applyFont="1" applyFill="1" applyBorder="1"/>
    <xf numFmtId="0" fontId="0" fillId="2" borderId="0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2" borderId="1" xfId="0" applyFont="1" applyFill="1" applyBorder="1" applyAlignment="1">
      <alignment horizontal="right"/>
    </xf>
    <xf numFmtId="0" fontId="5" fillId="5" borderId="0" xfId="0" applyFont="1" applyFill="1" applyBorder="1" applyAlignment="1">
      <alignment horizontal="center" wrapText="1" readingOrder="2"/>
    </xf>
    <xf numFmtId="0" fontId="5" fillId="6" borderId="0" xfId="0" applyFont="1" applyFill="1" applyBorder="1" applyAlignment="1">
      <alignment horizontal="center" wrapText="1" readingOrder="2"/>
    </xf>
    <xf numFmtId="1" fontId="4" fillId="6" borderId="0" xfId="0" applyNumberFormat="1" applyFont="1" applyFill="1" applyBorder="1" applyAlignment="1">
      <alignment horizontal="center"/>
    </xf>
    <xf numFmtId="1" fontId="4" fillId="6" borderId="3" xfId="0" applyNumberFormat="1" applyFont="1" applyFill="1" applyBorder="1" applyAlignment="1">
      <alignment horizontal="center"/>
    </xf>
    <xf numFmtId="164" fontId="7" fillId="7" borderId="9" xfId="0" applyNumberFormat="1" applyFont="1" applyFill="1" applyBorder="1" applyAlignment="1" applyProtection="1">
      <alignment horizontal="center"/>
      <protection locked="0"/>
    </xf>
    <xf numFmtId="164" fontId="7" fillId="7" borderId="10" xfId="0" applyNumberFormat="1" applyFont="1" applyFill="1" applyBorder="1" applyAlignment="1" applyProtection="1">
      <alignment horizontal="center"/>
      <protection locked="0"/>
    </xf>
    <xf numFmtId="164" fontId="7" fillId="7" borderId="4" xfId="0" applyNumberFormat="1" applyFont="1" applyFill="1" applyBorder="1" applyAlignment="1" applyProtection="1">
      <alignment horizontal="center"/>
      <protection locked="0"/>
    </xf>
    <xf numFmtId="164" fontId="7" fillId="7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9" fontId="0" fillId="2" borderId="0" xfId="0" applyNumberFormat="1" applyFill="1" applyBorder="1" applyAlignment="1">
      <alignment vertical="top"/>
    </xf>
    <xf numFmtId="0" fontId="3" fillId="2" borderId="0" xfId="0" applyFont="1" applyFill="1" applyBorder="1" applyAlignment="1">
      <alignment horizontal="right" vertical="top" readingOrder="2"/>
    </xf>
    <xf numFmtId="1" fontId="3" fillId="2" borderId="0" xfId="0" applyNumberFormat="1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9" fontId="0" fillId="2" borderId="10" xfId="0" applyNumberFormat="1" applyFill="1" applyBorder="1" applyAlignment="1">
      <alignment vertical="top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/>
    <xf numFmtId="0" fontId="0" fillId="2" borderId="14" xfId="0" applyFill="1" applyBorder="1"/>
    <xf numFmtId="0" fontId="6" fillId="2" borderId="15" xfId="0" applyFont="1" applyFill="1" applyBorder="1" applyAlignment="1" applyProtection="1">
      <alignment horizontal="right" readingOrder="2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1" fontId="4" fillId="3" borderId="14" xfId="0" applyNumberFormat="1" applyFont="1" applyFill="1" applyBorder="1" applyAlignment="1">
      <alignment horizontal="center"/>
    </xf>
    <xf numFmtId="1" fontId="4" fillId="6" borderId="14" xfId="0" applyNumberFormat="1" applyFont="1" applyFill="1" applyBorder="1" applyAlignment="1">
      <alignment horizontal="center"/>
    </xf>
    <xf numFmtId="0" fontId="0" fillId="0" borderId="14" xfId="0" applyBorder="1"/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right"/>
    </xf>
    <xf numFmtId="1" fontId="8" fillId="2" borderId="0" xfId="0" applyNumberFormat="1" applyFont="1" applyFill="1" applyAlignment="1">
      <alignment horizontal="center"/>
    </xf>
    <xf numFmtId="164" fontId="7" fillId="7" borderId="9" xfId="0" applyNumberFormat="1" applyFont="1" applyFill="1" applyBorder="1" applyAlignment="1" applyProtection="1">
      <alignment horizontal="center"/>
      <protection locked="0"/>
    </xf>
    <xf numFmtId="164" fontId="7" fillId="7" borderId="10" xfId="0" applyNumberFormat="1" applyFont="1" applyFill="1" applyBorder="1" applyAlignment="1" applyProtection="1">
      <alignment horizontal="center"/>
      <protection locked="0"/>
    </xf>
    <xf numFmtId="164" fontId="7" fillId="7" borderId="7" xfId="0" applyNumberFormat="1" applyFont="1" applyFill="1" applyBorder="1" applyAlignment="1" applyProtection="1">
      <alignment horizontal="center"/>
      <protection locked="0"/>
    </xf>
    <xf numFmtId="164" fontId="7" fillId="7" borderId="0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1" fontId="4" fillId="6" borderId="14" xfId="0" applyNumberFormat="1" applyFont="1" applyFill="1" applyBorder="1" applyAlignment="1">
      <alignment horizontal="center"/>
    </xf>
    <xf numFmtId="164" fontId="7" fillId="7" borderId="17" xfId="0" applyNumberFormat="1" applyFont="1" applyFill="1" applyBorder="1" applyAlignment="1" applyProtection="1">
      <alignment horizontal="center"/>
      <protection locked="0"/>
    </xf>
    <xf numFmtId="164" fontId="7" fillId="7" borderId="18" xfId="0" applyNumberFormat="1" applyFont="1" applyFill="1" applyBorder="1" applyAlignment="1" applyProtection="1">
      <alignment horizontal="center"/>
      <protection locked="0"/>
    </xf>
    <xf numFmtId="164" fontId="7" fillId="2" borderId="12" xfId="0" applyNumberFormat="1" applyFont="1" applyFill="1" applyBorder="1" applyAlignment="1" applyProtection="1">
      <alignment horizontal="center"/>
      <protection locked="0"/>
    </xf>
    <xf numFmtId="164" fontId="0" fillId="0" borderId="12" xfId="0" applyNumberFormat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0" fontId="5" fillId="5" borderId="0" xfId="0" applyFont="1" applyFill="1" applyBorder="1" applyAlignment="1">
      <alignment horizontal="center" readingOrder="2"/>
    </xf>
    <xf numFmtId="164" fontId="0" fillId="0" borderId="0" xfId="0" applyNumberFormat="1" applyAlignment="1">
      <alignment horizontal="center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8" borderId="12" xfId="0" applyFont="1" applyFill="1" applyBorder="1" applyAlignment="1" applyProtection="1">
      <alignment horizontal="right" readingOrder="2"/>
      <protection locked="0"/>
    </xf>
    <xf numFmtId="1" fontId="6" fillId="8" borderId="12" xfId="0" applyNumberFormat="1" applyFont="1" applyFill="1" applyBorder="1" applyAlignment="1" applyProtection="1">
      <alignment horizontal="center"/>
      <protection locked="0"/>
    </xf>
    <xf numFmtId="0" fontId="6" fillId="9" borderId="12" xfId="0" applyFont="1" applyFill="1" applyBorder="1" applyAlignment="1" applyProtection="1">
      <alignment horizontal="right" readingOrder="2"/>
      <protection locked="0"/>
    </xf>
    <xf numFmtId="1" fontId="6" fillId="9" borderId="12" xfId="0" applyNumberFormat="1" applyFont="1" applyFill="1" applyBorder="1" applyAlignment="1" applyProtection="1">
      <alignment horizontal="center"/>
      <protection locked="0"/>
    </xf>
    <xf numFmtId="0" fontId="6" fillId="10" borderId="12" xfId="0" applyFont="1" applyFill="1" applyBorder="1" applyAlignment="1" applyProtection="1">
      <alignment horizontal="right" readingOrder="2"/>
      <protection locked="0"/>
    </xf>
    <xf numFmtId="1" fontId="6" fillId="10" borderId="12" xfId="0" applyNumberFormat="1" applyFont="1" applyFill="1" applyBorder="1" applyAlignment="1" applyProtection="1">
      <alignment horizontal="center"/>
      <protection locked="0"/>
    </xf>
    <xf numFmtId="164" fontId="0" fillId="8" borderId="12" xfId="0" applyNumberFormat="1" applyFill="1" applyBorder="1" applyAlignment="1">
      <alignment horizontal="center"/>
    </xf>
    <xf numFmtId="164" fontId="0" fillId="9" borderId="12" xfId="0" applyNumberFormat="1" applyFill="1" applyBorder="1" applyAlignment="1">
      <alignment horizontal="center"/>
    </xf>
    <xf numFmtId="164" fontId="0" fillId="10" borderId="12" xfId="0" applyNumberFormat="1" applyFill="1" applyBorder="1" applyAlignment="1">
      <alignment horizontal="center"/>
    </xf>
    <xf numFmtId="0" fontId="6" fillId="11" borderId="12" xfId="0" applyFont="1" applyFill="1" applyBorder="1" applyAlignment="1" applyProtection="1">
      <alignment horizontal="right" readingOrder="2"/>
      <protection locked="0"/>
    </xf>
    <xf numFmtId="1" fontId="6" fillId="11" borderId="12" xfId="0" applyNumberFormat="1" applyFont="1" applyFill="1" applyBorder="1" applyAlignment="1" applyProtection="1">
      <alignment horizontal="center"/>
      <protection locked="0"/>
    </xf>
    <xf numFmtId="164" fontId="0" fillId="11" borderId="12" xfId="0" applyNumberForma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 vertical="center" wrapText="1" readingOrder="2"/>
    </xf>
    <xf numFmtId="0" fontId="11" fillId="4" borderId="10" xfId="0" applyFont="1" applyFill="1" applyBorder="1" applyAlignment="1">
      <alignment horizontal="center" vertical="center" wrapText="1" readingOrder="2"/>
    </xf>
    <xf numFmtId="0" fontId="11" fillId="4" borderId="11" xfId="0" applyFont="1" applyFill="1" applyBorder="1" applyAlignment="1">
      <alignment horizontal="center" vertical="center" wrapText="1" readingOrder="2"/>
    </xf>
    <xf numFmtId="0" fontId="11" fillId="5" borderId="9" xfId="0" applyFont="1" applyFill="1" applyBorder="1" applyAlignment="1">
      <alignment horizontal="center" vertical="center" wrapText="1" readingOrder="2"/>
    </xf>
    <xf numFmtId="0" fontId="11" fillId="5" borderId="10" xfId="0" applyFont="1" applyFill="1" applyBorder="1" applyAlignment="1">
      <alignment horizontal="center" vertical="center" wrapText="1" readingOrder="2"/>
    </xf>
    <xf numFmtId="0" fontId="11" fillId="5" borderId="11" xfId="0" applyFont="1" applyFill="1" applyBorder="1" applyAlignment="1">
      <alignment horizontal="center" vertical="center" wrapText="1" readingOrder="2"/>
    </xf>
    <xf numFmtId="0" fontId="11" fillId="4" borderId="2" xfId="0" applyFont="1" applyFill="1" applyBorder="1" applyAlignment="1">
      <alignment horizontal="center" vertical="center" wrapText="1" readingOrder="2"/>
    </xf>
    <xf numFmtId="0" fontId="11" fillId="4" borderId="3" xfId="0" applyFont="1" applyFill="1" applyBorder="1" applyAlignment="1">
      <alignment horizontal="center" vertical="center" wrapText="1" readingOrder="2"/>
    </xf>
    <xf numFmtId="0" fontId="14" fillId="10" borderId="12" xfId="0" applyFont="1" applyFill="1" applyBorder="1" applyAlignment="1">
      <alignment horizontal="center" vertical="center" wrapText="1" readingOrder="2"/>
    </xf>
    <xf numFmtId="0" fontId="14" fillId="10" borderId="2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77"/>
  <sheetViews>
    <sheetView rightToLeft="1" tabSelected="1" topLeftCell="C4" zoomScale="50" zoomScaleNormal="50" workbookViewId="0">
      <pane xSplit="2" ySplit="2" topLeftCell="E6" activePane="bottomRight" state="frozen"/>
      <selection activeCell="C4" sqref="C4"/>
      <selection pane="topRight" activeCell="E4" sqref="E4"/>
      <selection pane="bottomLeft" activeCell="C6" sqref="C6"/>
      <selection pane="bottomRight" activeCell="I10" sqref="I10"/>
    </sheetView>
  </sheetViews>
  <sheetFormatPr defaultRowHeight="14" x14ac:dyDescent="0.3"/>
  <cols>
    <col min="1" max="2" width="9.08203125" style="4" customWidth="1"/>
    <col min="3" max="3" width="21" customWidth="1"/>
    <col min="4" max="4" width="12.6640625" style="3" customWidth="1"/>
    <col min="6" max="8" width="9.08203125" style="4" customWidth="1"/>
    <col min="10" max="14" width="9.08203125" style="4" customWidth="1"/>
    <col min="21" max="21" width="9.08203125" style="7" hidden="1" customWidth="1"/>
    <col min="22" max="25" width="9.08203125" style="8" hidden="1" customWidth="1"/>
    <col min="26" max="27" width="9.08203125" style="8" customWidth="1"/>
    <col min="28" max="29" width="9.08203125" style="7" customWidth="1"/>
    <col min="30" max="30" width="1.4140625" customWidth="1"/>
    <col min="31" max="31" width="8.83203125" customWidth="1"/>
    <col min="32" max="32" width="10.1640625" customWidth="1"/>
  </cols>
  <sheetData>
    <row r="1" spans="1:36" x14ac:dyDescent="0.3">
      <c r="C1" s="4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AB1" s="8"/>
      <c r="AC1" s="8"/>
      <c r="AD1" s="8"/>
      <c r="AE1" s="8"/>
      <c r="AF1" s="8"/>
      <c r="AG1" s="8"/>
      <c r="AH1" s="8"/>
    </row>
    <row r="2" spans="1:36" s="2" customFormat="1" x14ac:dyDescent="0.3">
      <c r="A2" s="6"/>
      <c r="B2" s="6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6" s="2" customFormat="1" x14ac:dyDescent="0.3">
      <c r="A3" s="6"/>
      <c r="B3" s="6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6" ht="26.25" customHeight="1" x14ac:dyDescent="0.3">
      <c r="A4" s="24"/>
      <c r="B4" s="25"/>
      <c r="C4" s="142" t="s">
        <v>1</v>
      </c>
      <c r="D4" s="142" t="s">
        <v>2</v>
      </c>
      <c r="E4" s="136" t="s">
        <v>34</v>
      </c>
      <c r="F4" s="137"/>
      <c r="G4" s="137"/>
      <c r="H4" s="138"/>
      <c r="I4" s="136" t="s">
        <v>36</v>
      </c>
      <c r="J4" s="137"/>
      <c r="K4" s="137"/>
      <c r="L4" s="138"/>
      <c r="M4" s="136" t="s">
        <v>71</v>
      </c>
      <c r="N4" s="137"/>
      <c r="O4" s="137"/>
      <c r="P4" s="138"/>
      <c r="Q4" s="136" t="s">
        <v>57</v>
      </c>
      <c r="R4" s="137"/>
      <c r="S4" s="137"/>
      <c r="T4" s="138"/>
      <c r="U4" s="136" t="s">
        <v>22</v>
      </c>
      <c r="V4" s="137"/>
      <c r="W4" s="137"/>
      <c r="X4" s="137"/>
      <c r="Y4" s="138"/>
      <c r="Z4" s="136" t="s">
        <v>72</v>
      </c>
      <c r="AA4" s="137"/>
      <c r="AB4" s="137"/>
      <c r="AC4" s="138"/>
      <c r="AD4" s="8"/>
      <c r="AE4" s="139" t="s">
        <v>10</v>
      </c>
      <c r="AF4" s="140"/>
      <c r="AG4" s="140"/>
      <c r="AH4" s="141"/>
    </row>
    <row r="5" spans="1:36" ht="38" x14ac:dyDescent="0.3">
      <c r="A5" s="26"/>
      <c r="B5" s="27"/>
      <c r="C5" s="143"/>
      <c r="D5" s="143"/>
      <c r="E5" s="9" t="s">
        <v>116</v>
      </c>
      <c r="F5" s="10" t="s">
        <v>4</v>
      </c>
      <c r="G5" s="10" t="s">
        <v>117</v>
      </c>
      <c r="H5" s="12" t="s">
        <v>0</v>
      </c>
      <c r="I5" s="9" t="s">
        <v>116</v>
      </c>
      <c r="J5" s="10" t="s">
        <v>4</v>
      </c>
      <c r="K5" s="10" t="s">
        <v>117</v>
      </c>
      <c r="L5" s="12" t="s">
        <v>0</v>
      </c>
      <c r="M5" s="9" t="s">
        <v>116</v>
      </c>
      <c r="N5" s="10" t="s">
        <v>4</v>
      </c>
      <c r="O5" s="10" t="s">
        <v>117</v>
      </c>
      <c r="P5" s="12" t="s">
        <v>0</v>
      </c>
      <c r="Q5" s="9" t="s">
        <v>116</v>
      </c>
      <c r="R5" s="10" t="s">
        <v>4</v>
      </c>
      <c r="S5" s="10" t="s">
        <v>117</v>
      </c>
      <c r="T5" s="28" t="s">
        <v>0</v>
      </c>
      <c r="U5" s="9" t="s">
        <v>3</v>
      </c>
      <c r="V5" s="10" t="s">
        <v>4</v>
      </c>
      <c r="W5" s="10" t="s">
        <v>5</v>
      </c>
      <c r="X5" s="11" t="s">
        <v>6</v>
      </c>
      <c r="Y5" s="12" t="s">
        <v>0</v>
      </c>
      <c r="Z5" s="9" t="s">
        <v>116</v>
      </c>
      <c r="AA5" s="10" t="s">
        <v>4</v>
      </c>
      <c r="AB5" s="10" t="s">
        <v>117</v>
      </c>
      <c r="AC5" s="12" t="s">
        <v>0</v>
      </c>
      <c r="AD5" s="8"/>
      <c r="AE5" s="9" t="s">
        <v>116</v>
      </c>
      <c r="AF5" s="10" t="s">
        <v>4</v>
      </c>
      <c r="AG5" s="10" t="s">
        <v>117</v>
      </c>
      <c r="AH5" s="67" t="s">
        <v>0</v>
      </c>
      <c r="AI5" s="110" t="s">
        <v>70</v>
      </c>
      <c r="AJ5" s="66" t="s">
        <v>69</v>
      </c>
    </row>
    <row r="6" spans="1:36" ht="25.5" customHeight="1" x14ac:dyDescent="0.35">
      <c r="A6" s="26"/>
      <c r="B6" s="27"/>
      <c r="C6" s="13" t="s">
        <v>74</v>
      </c>
      <c r="D6" s="14" t="s">
        <v>35</v>
      </c>
      <c r="E6" s="101"/>
      <c r="F6" s="101"/>
      <c r="G6" s="101"/>
      <c r="H6" s="15" t="e">
        <f>75+5*AVERAGE(E6:G6)</f>
        <v>#DIV/0!</v>
      </c>
      <c r="I6" s="92"/>
      <c r="J6" s="92"/>
      <c r="K6" s="92"/>
      <c r="L6" s="15" t="e">
        <f>75+5*AVERAGE(I6:K6)</f>
        <v>#DIV/0!</v>
      </c>
      <c r="M6" s="82"/>
      <c r="N6" s="82"/>
      <c r="O6" s="82"/>
      <c r="P6" s="15" t="e">
        <f>75+5*AVERAGE(M6:O6)</f>
        <v>#DIV/0!</v>
      </c>
      <c r="Q6" s="112"/>
      <c r="R6" s="112"/>
      <c r="S6" s="112"/>
      <c r="T6" s="15" t="e">
        <f>75+5*AVERAGE(Q6:S6)</f>
        <v>#DIV/0!</v>
      </c>
      <c r="U6" s="82"/>
      <c r="V6" s="82"/>
      <c r="W6" s="82"/>
      <c r="X6" s="82"/>
      <c r="Y6" s="15" t="e">
        <f t="shared" ref="Y6:Y48" si="0">75+5*AVERAGE(U6:X6)</f>
        <v>#DIV/0!</v>
      </c>
      <c r="Z6" s="82"/>
      <c r="AA6" s="82"/>
      <c r="AB6" s="82"/>
      <c r="AC6" s="15" t="e">
        <f>75+5*AVERAGE(Z6:AB6)</f>
        <v>#DIV/0!</v>
      </c>
      <c r="AD6" s="8"/>
      <c r="AE6" s="70" t="e">
        <f>AVERAGE(I6,M6,Q6,Z6)</f>
        <v>#DIV/0!</v>
      </c>
      <c r="AF6" s="98" t="e">
        <f>AVERAGE(J6,N6,R6,AA6)</f>
        <v>#DIV/0!</v>
      </c>
      <c r="AG6" s="71" t="e">
        <f>AVERAGE(K6,O6,S6,AB6)</f>
        <v>#DIV/0!</v>
      </c>
      <c r="AH6" s="68" t="e">
        <f>75+5*AVERAGE(AE6:AG6)</f>
        <v>#DIV/0!</v>
      </c>
      <c r="AI6" s="107" t="e">
        <f>0.35*H6+0.15*L6+0.15*P6+0.15*T6+0.2*AC6</f>
        <v>#DIV/0!</v>
      </c>
      <c r="AJ6" s="111" t="e">
        <f t="shared" ref="AJ6:AJ11" si="1">0.3*AI6</f>
        <v>#DIV/0!</v>
      </c>
    </row>
    <row r="7" spans="1:36" ht="25.5" customHeight="1" x14ac:dyDescent="0.35">
      <c r="A7" s="26"/>
      <c r="B7" s="27"/>
      <c r="C7" s="13" t="s">
        <v>75</v>
      </c>
      <c r="D7" s="14" t="s">
        <v>35</v>
      </c>
      <c r="E7" s="101"/>
      <c r="F7" s="101"/>
      <c r="G7" s="101"/>
      <c r="H7" s="15" t="e">
        <f>75+5*AVERAGE(E7:G7)</f>
        <v>#DIV/0!</v>
      </c>
      <c r="I7" s="92"/>
      <c r="J7" s="92"/>
      <c r="K7" s="92"/>
      <c r="L7" s="15" t="e">
        <f>75+5*AVERAGE(I7:K7)</f>
        <v>#DIV/0!</v>
      </c>
      <c r="M7" s="82"/>
      <c r="N7" s="82"/>
      <c r="O7" s="82"/>
      <c r="P7" s="15" t="e">
        <f>75+5*AVERAGE(M7:O7)</f>
        <v>#DIV/0!</v>
      </c>
      <c r="Q7" s="112"/>
      <c r="R7" s="112"/>
      <c r="S7" s="112"/>
      <c r="T7" s="15" t="e">
        <f>75+5*AVERAGE(Q7:S7)</f>
        <v>#DIV/0!</v>
      </c>
      <c r="U7" s="82"/>
      <c r="V7" s="82"/>
      <c r="W7" s="82"/>
      <c r="X7" s="82"/>
      <c r="Y7" s="15" t="e">
        <f t="shared" si="0"/>
        <v>#DIV/0!</v>
      </c>
      <c r="Z7" s="82"/>
      <c r="AA7" s="82"/>
      <c r="AB7" s="82"/>
      <c r="AC7" s="15" t="e">
        <f>75+5*AVERAGE(Z7:AB7)</f>
        <v>#DIV/0!</v>
      </c>
      <c r="AD7" s="8"/>
      <c r="AE7" s="97" t="e">
        <f>AVERAGE(I7,M7,Q7,Z7)</f>
        <v>#DIV/0!</v>
      </c>
      <c r="AF7" s="98" t="e">
        <f>AVERAGE(J7,N7,R7,AA7)</f>
        <v>#DIV/0!</v>
      </c>
      <c r="AG7" s="98" t="e">
        <f>AVERAGE(K7,O7,S7,AB7)</f>
        <v>#DIV/0!</v>
      </c>
      <c r="AH7" s="68" t="e">
        <f>75+5*AVERAGE(AE7:AG7)</f>
        <v>#DIV/0!</v>
      </c>
      <c r="AI7" s="107" t="e">
        <f>0.35*H7+0.15*L7+0.15*P7+0.15*T7+0.2*AC7</f>
        <v>#DIV/0!</v>
      </c>
      <c r="AJ7" s="111" t="e">
        <f t="shared" si="1"/>
        <v>#DIV/0!</v>
      </c>
    </row>
    <row r="8" spans="1:36" ht="25.5" customHeight="1" x14ac:dyDescent="0.35">
      <c r="A8" s="26"/>
      <c r="B8" s="27"/>
      <c r="C8" s="13" t="s">
        <v>76</v>
      </c>
      <c r="D8" s="14" t="s">
        <v>35</v>
      </c>
      <c r="E8" s="101"/>
      <c r="F8" s="101"/>
      <c r="G8" s="101"/>
      <c r="H8" s="15" t="e">
        <f>75+5*AVERAGE(E8:G8)</f>
        <v>#DIV/0!</v>
      </c>
      <c r="I8" s="92"/>
      <c r="J8" s="92"/>
      <c r="K8" s="92"/>
      <c r="L8" s="15" t="e">
        <f>75+5*AVERAGE(I8:K8)</f>
        <v>#DIV/0!</v>
      </c>
      <c r="M8" s="82"/>
      <c r="N8" s="82"/>
      <c r="O8" s="82"/>
      <c r="P8" s="15" t="e">
        <f>75+5*AVERAGE(M8:O8)</f>
        <v>#DIV/0!</v>
      </c>
      <c r="Q8" s="112"/>
      <c r="R8" s="112"/>
      <c r="S8" s="112"/>
      <c r="T8" s="15" t="e">
        <f>75+5*AVERAGE(Q8:S8)</f>
        <v>#DIV/0!</v>
      </c>
      <c r="U8" s="82"/>
      <c r="V8" s="82"/>
      <c r="W8" s="82"/>
      <c r="X8" s="82"/>
      <c r="Y8" s="15" t="e">
        <f t="shared" si="0"/>
        <v>#DIV/0!</v>
      </c>
      <c r="Z8" s="82"/>
      <c r="AA8" s="82"/>
      <c r="AB8" s="82"/>
      <c r="AC8" s="15" t="e">
        <f>75+5*AVERAGE(Z8:AB8)</f>
        <v>#DIV/0!</v>
      </c>
      <c r="AD8" s="8"/>
      <c r="AE8" s="97" t="e">
        <f>AVERAGE(I8,M8,Q8,Z8)</f>
        <v>#DIV/0!</v>
      </c>
      <c r="AF8" s="98" t="e">
        <f>AVERAGE(J8,N8,R8,AA8)</f>
        <v>#DIV/0!</v>
      </c>
      <c r="AG8" s="98" t="e">
        <f>AVERAGE(K8,O8,S8,AB8)</f>
        <v>#DIV/0!</v>
      </c>
      <c r="AH8" s="68" t="e">
        <f>75+5*AVERAGE(AE8:AG8)</f>
        <v>#DIV/0!</v>
      </c>
      <c r="AI8" s="107" t="e">
        <f>0.35*H8+0.15*L8+0.15*P8+0.15*T8+0.2*AC8</f>
        <v>#DIV/0!</v>
      </c>
      <c r="AJ8" s="111" t="e">
        <f t="shared" si="1"/>
        <v>#DIV/0!</v>
      </c>
    </row>
    <row r="9" spans="1:36" ht="25.5" customHeight="1" x14ac:dyDescent="0.35">
      <c r="A9" s="26"/>
      <c r="B9" s="27"/>
      <c r="C9" s="13" t="s">
        <v>77</v>
      </c>
      <c r="D9" s="14" t="s">
        <v>35</v>
      </c>
      <c r="E9" s="101"/>
      <c r="F9" s="101"/>
      <c r="G9" s="101"/>
      <c r="H9" s="15" t="e">
        <f>75+5*AVERAGE(E9:G9)</f>
        <v>#DIV/0!</v>
      </c>
      <c r="I9" s="92"/>
      <c r="J9" s="92"/>
      <c r="K9" s="92"/>
      <c r="L9" s="15" t="e">
        <f>75+5*AVERAGE(I9:K9)</f>
        <v>#DIV/0!</v>
      </c>
      <c r="M9" s="82"/>
      <c r="N9" s="82"/>
      <c r="O9" s="82"/>
      <c r="P9" s="15" t="e">
        <f>75+5*AVERAGE(M9:O9)</f>
        <v>#DIV/0!</v>
      </c>
      <c r="Q9" s="112"/>
      <c r="R9" s="112"/>
      <c r="S9" s="112"/>
      <c r="T9" s="15" t="e">
        <f>75+5*AVERAGE(Q9:S9)</f>
        <v>#DIV/0!</v>
      </c>
      <c r="U9" s="82"/>
      <c r="V9" s="82"/>
      <c r="W9" s="82"/>
      <c r="X9" s="82"/>
      <c r="Y9" s="15" t="e">
        <f t="shared" si="0"/>
        <v>#DIV/0!</v>
      </c>
      <c r="Z9" s="82"/>
      <c r="AA9" s="82"/>
      <c r="AB9" s="82"/>
      <c r="AC9" s="15" t="e">
        <f>75+5*AVERAGE(Z9:AB9)</f>
        <v>#DIV/0!</v>
      </c>
      <c r="AD9" s="8"/>
      <c r="AE9" s="97" t="e">
        <f>AVERAGE(I9,M9,Q9,Z9)</f>
        <v>#DIV/0!</v>
      </c>
      <c r="AF9" s="98" t="e">
        <f>AVERAGE(J9,N9,R9,AA9)</f>
        <v>#DIV/0!</v>
      </c>
      <c r="AG9" s="98" t="e">
        <f>AVERAGE(K9,O9,S9,AB9)</f>
        <v>#DIV/0!</v>
      </c>
      <c r="AH9" s="68" t="e">
        <f>75+5*AVERAGE(AE9:AG9)</f>
        <v>#DIV/0!</v>
      </c>
      <c r="AI9" s="107" t="e">
        <f>0.35*H9+0.15*L9+0.15*P9+0.15*T9+0.2*AC9</f>
        <v>#DIV/0!</v>
      </c>
      <c r="AJ9" s="111" t="e">
        <f t="shared" si="1"/>
        <v>#DIV/0!</v>
      </c>
    </row>
    <row r="10" spans="1:36" ht="25.5" customHeight="1" x14ac:dyDescent="0.35">
      <c r="A10" s="26"/>
      <c r="B10" s="27"/>
      <c r="C10" s="13" t="s">
        <v>78</v>
      </c>
      <c r="D10" s="14" t="s">
        <v>35</v>
      </c>
      <c r="E10" s="101"/>
      <c r="F10" s="101"/>
      <c r="G10" s="101"/>
      <c r="H10" s="15" t="e">
        <f>75+5*AVERAGE(E10:G10)</f>
        <v>#DIV/0!</v>
      </c>
      <c r="I10" s="92"/>
      <c r="J10" s="92"/>
      <c r="K10" s="92"/>
      <c r="L10" s="15" t="e">
        <f>75+5*AVERAGE(I10:K10)</f>
        <v>#DIV/0!</v>
      </c>
      <c r="M10" s="82"/>
      <c r="N10" s="82"/>
      <c r="O10" s="82"/>
      <c r="P10" s="15" t="e">
        <f>75+5*AVERAGE(M10:O10)</f>
        <v>#DIV/0!</v>
      </c>
      <c r="Q10" s="112"/>
      <c r="R10" s="112"/>
      <c r="S10" s="112"/>
      <c r="T10" s="15" t="e">
        <f>75+5*AVERAGE(Q10:S10)</f>
        <v>#DIV/0!</v>
      </c>
      <c r="U10" s="82"/>
      <c r="V10" s="82"/>
      <c r="W10" s="82"/>
      <c r="X10" s="82"/>
      <c r="Y10" s="15" t="e">
        <f t="shared" si="0"/>
        <v>#DIV/0!</v>
      </c>
      <c r="Z10" s="82"/>
      <c r="AA10" s="82"/>
      <c r="AB10" s="82"/>
      <c r="AC10" s="15" t="e">
        <f>75+5*AVERAGE(Z10:AB10)</f>
        <v>#DIV/0!</v>
      </c>
      <c r="AD10" s="8"/>
      <c r="AE10" s="97" t="e">
        <f>AVERAGE(I10,M10,Q10,Z10)</f>
        <v>#DIV/0!</v>
      </c>
      <c r="AF10" s="98" t="e">
        <f>AVERAGE(J10,N10,R10,AA10)</f>
        <v>#DIV/0!</v>
      </c>
      <c r="AG10" s="98" t="e">
        <f>AVERAGE(K10,O10,S10,AB10)</f>
        <v>#DIV/0!</v>
      </c>
      <c r="AH10" s="68" t="e">
        <f>75+5*AVERAGE(AE10:AG10)</f>
        <v>#DIV/0!</v>
      </c>
      <c r="AI10" s="107" t="e">
        <f>0.35*H10+0.15*L10+0.15*P10+0.15*T10+0.2*AC10</f>
        <v>#DIV/0!</v>
      </c>
      <c r="AJ10" s="111" t="e">
        <f t="shared" si="1"/>
        <v>#DIV/0!</v>
      </c>
    </row>
    <row r="11" spans="1:36" s="7" customFormat="1" ht="25.5" customHeight="1" x14ac:dyDescent="0.35">
      <c r="A11" s="26"/>
      <c r="B11" s="27"/>
      <c r="C11" s="13" t="s">
        <v>79</v>
      </c>
      <c r="D11" s="14" t="s">
        <v>35</v>
      </c>
      <c r="E11" s="101"/>
      <c r="F11" s="101"/>
      <c r="G11" s="101"/>
      <c r="H11" s="15" t="e">
        <f>75+5*AVERAGE(E11:G11)</f>
        <v>#DIV/0!</v>
      </c>
      <c r="I11" s="92"/>
      <c r="J11" s="92"/>
      <c r="K11" s="92"/>
      <c r="L11" s="15" t="e">
        <f>75+5*AVERAGE(I11:K11)</f>
        <v>#DIV/0!</v>
      </c>
      <c r="M11" s="82"/>
      <c r="N11" s="82"/>
      <c r="O11" s="82"/>
      <c r="P11" s="15" t="e">
        <f>75+5*AVERAGE(M11:O11)</f>
        <v>#DIV/0!</v>
      </c>
      <c r="Q11" s="112"/>
      <c r="R11" s="112"/>
      <c r="S11" s="112"/>
      <c r="T11" s="15" t="e">
        <f>75+5*AVERAGE(Q11:S11)</f>
        <v>#DIV/0!</v>
      </c>
      <c r="U11" s="82"/>
      <c r="V11" s="82"/>
      <c r="W11" s="82"/>
      <c r="X11" s="82"/>
      <c r="Y11" s="15" t="e">
        <f t="shared" si="0"/>
        <v>#DIV/0!</v>
      </c>
      <c r="Z11" s="82"/>
      <c r="AA11" s="82"/>
      <c r="AB11" s="82"/>
      <c r="AC11" s="15" t="e">
        <f>75+5*AVERAGE(Z11:AB11)</f>
        <v>#DIV/0!</v>
      </c>
      <c r="AD11" s="8"/>
      <c r="AE11" s="97" t="e">
        <f>AVERAGE(I11,M11,Q11,Z11)</f>
        <v>#DIV/0!</v>
      </c>
      <c r="AF11" s="98" t="e">
        <f>AVERAGE(J11,N11,R11,AA11)</f>
        <v>#DIV/0!</v>
      </c>
      <c r="AG11" s="98" t="e">
        <f>AVERAGE(K11,O11,S11,AB11)</f>
        <v>#DIV/0!</v>
      </c>
      <c r="AH11" s="68" t="e">
        <f>75+5*AVERAGE(AE11:AG11)</f>
        <v>#DIV/0!</v>
      </c>
      <c r="AI11" s="107" t="e">
        <f>0.35*H11+0.15*L11+0.15*P11+0.15*T11+0.2*AC11</f>
        <v>#DIV/0!</v>
      </c>
      <c r="AJ11" s="111" t="e">
        <f t="shared" si="1"/>
        <v>#DIV/0!</v>
      </c>
    </row>
    <row r="12" spans="1:36" ht="25.5" customHeight="1" x14ac:dyDescent="0.35">
      <c r="A12" s="26"/>
      <c r="B12" s="27"/>
      <c r="C12" s="13" t="s">
        <v>80</v>
      </c>
      <c r="D12" s="14" t="s">
        <v>35</v>
      </c>
      <c r="E12" s="101"/>
      <c r="F12" s="101"/>
      <c r="G12" s="101"/>
      <c r="H12" s="15" t="e">
        <f>75+5*AVERAGE(E12:G12)</f>
        <v>#DIV/0!</v>
      </c>
      <c r="I12" s="92"/>
      <c r="J12" s="92"/>
      <c r="K12" s="92"/>
      <c r="L12" s="15" t="e">
        <f>75+5*AVERAGE(I12:K12)</f>
        <v>#DIV/0!</v>
      </c>
      <c r="M12" s="82"/>
      <c r="N12" s="82"/>
      <c r="O12" s="82"/>
      <c r="P12" s="15" t="e">
        <f>75+5*AVERAGE(M12:O12)</f>
        <v>#DIV/0!</v>
      </c>
      <c r="Q12" s="112"/>
      <c r="R12" s="112"/>
      <c r="S12" s="112"/>
      <c r="T12" s="15" t="e">
        <f>75+5*AVERAGE(Q12:S12)</f>
        <v>#DIV/0!</v>
      </c>
      <c r="U12" s="82"/>
      <c r="V12" s="82"/>
      <c r="W12" s="82"/>
      <c r="X12" s="82"/>
      <c r="Y12" s="15" t="e">
        <f t="shared" si="0"/>
        <v>#DIV/0!</v>
      </c>
      <c r="Z12" s="82"/>
      <c r="AA12" s="82"/>
      <c r="AB12" s="82"/>
      <c r="AC12" s="15" t="e">
        <f>75+5*AVERAGE(Z12:AB12)</f>
        <v>#DIV/0!</v>
      </c>
      <c r="AD12" s="8"/>
      <c r="AE12" s="97" t="e">
        <f>AVERAGE(I12,M12,Q12,Z12)</f>
        <v>#DIV/0!</v>
      </c>
      <c r="AF12" s="98" t="e">
        <f>AVERAGE(J12,N12,R12,AA12)</f>
        <v>#DIV/0!</v>
      </c>
      <c r="AG12" s="98" t="e">
        <f>AVERAGE(K12,O12,S12,AB12)</f>
        <v>#DIV/0!</v>
      </c>
      <c r="AH12" s="68" t="e">
        <f>75+5*AVERAGE(AE12:AG12)</f>
        <v>#DIV/0!</v>
      </c>
      <c r="AI12" s="107" t="e">
        <f>0.35*H12+0.15*L12+0.15*P12+0.15*T12+0.2*AC12</f>
        <v>#DIV/0!</v>
      </c>
      <c r="AJ12" s="111" t="e">
        <f>0.3*AI12</f>
        <v>#DIV/0!</v>
      </c>
    </row>
    <row r="13" spans="1:36" ht="25.5" customHeight="1" x14ac:dyDescent="0.35">
      <c r="A13" s="26"/>
      <c r="B13" s="27"/>
      <c r="C13" s="13" t="s">
        <v>81</v>
      </c>
      <c r="D13" s="14" t="s">
        <v>35</v>
      </c>
      <c r="E13" s="101"/>
      <c r="F13" s="101"/>
      <c r="G13" s="101"/>
      <c r="H13" s="15" t="e">
        <f>75+5*AVERAGE(E13:G13)</f>
        <v>#DIV/0!</v>
      </c>
      <c r="I13" s="92"/>
      <c r="J13" s="92"/>
      <c r="K13" s="92"/>
      <c r="L13" s="15" t="e">
        <f>75+5*AVERAGE(I13:K13)</f>
        <v>#DIV/0!</v>
      </c>
      <c r="M13" s="82"/>
      <c r="N13" s="82"/>
      <c r="O13" s="82"/>
      <c r="P13" s="15" t="e">
        <f>75+5*AVERAGE(M13:O13)</f>
        <v>#DIV/0!</v>
      </c>
      <c r="Q13" s="112"/>
      <c r="R13" s="112"/>
      <c r="S13" s="112"/>
      <c r="T13" s="15" t="e">
        <f>75+5*AVERAGE(Q13:S13)</f>
        <v>#DIV/0!</v>
      </c>
      <c r="U13" s="82"/>
      <c r="V13" s="82"/>
      <c r="W13" s="82"/>
      <c r="X13" s="82"/>
      <c r="Y13" s="15" t="e">
        <f t="shared" si="0"/>
        <v>#DIV/0!</v>
      </c>
      <c r="Z13" s="82"/>
      <c r="AA13" s="82"/>
      <c r="AB13" s="82"/>
      <c r="AC13" s="15" t="e">
        <f>75+5*AVERAGE(Z13:AB13)</f>
        <v>#DIV/0!</v>
      </c>
      <c r="AD13" s="8"/>
      <c r="AE13" s="97" t="e">
        <f>AVERAGE(I13,M13,Q13,Z13)</f>
        <v>#DIV/0!</v>
      </c>
      <c r="AF13" s="98" t="e">
        <f>AVERAGE(J13,N13,R13,AA13)</f>
        <v>#DIV/0!</v>
      </c>
      <c r="AG13" s="98" t="e">
        <f>AVERAGE(K13,O13,S13,AB13)</f>
        <v>#DIV/0!</v>
      </c>
      <c r="AH13" s="68" t="e">
        <f>75+5*AVERAGE(AE13:AG13)</f>
        <v>#DIV/0!</v>
      </c>
      <c r="AI13" s="107" t="e">
        <f>0.35*H13+0.15*L13+0.15*P13+0.15*T13+0.2*AC13</f>
        <v>#DIV/0!</v>
      </c>
      <c r="AJ13" s="111" t="e">
        <f t="shared" ref="AJ13:AJ47" si="2">0.3*AI13</f>
        <v>#DIV/0!</v>
      </c>
    </row>
    <row r="14" spans="1:36" s="7" customFormat="1" ht="25.5" customHeight="1" x14ac:dyDescent="0.35">
      <c r="A14" s="26"/>
      <c r="B14" s="27"/>
      <c r="C14" s="13" t="s">
        <v>82</v>
      </c>
      <c r="D14" s="14" t="s">
        <v>35</v>
      </c>
      <c r="E14" s="119"/>
      <c r="F14" s="119"/>
      <c r="G14" s="119"/>
      <c r="H14" s="15" t="e">
        <f>75+5*AVERAGE(E14:G14)</f>
        <v>#DIV/0!</v>
      </c>
      <c r="I14" s="119"/>
      <c r="J14" s="119"/>
      <c r="K14" s="119"/>
      <c r="L14" s="15" t="e">
        <f>75+5*AVERAGE(I14:K14)</f>
        <v>#DIV/0!</v>
      </c>
      <c r="M14" s="119"/>
      <c r="N14" s="119"/>
      <c r="O14" s="119"/>
      <c r="P14" s="15" t="e">
        <f>75+5*AVERAGE(M14:O14)</f>
        <v>#DIV/0!</v>
      </c>
      <c r="Q14" s="119"/>
      <c r="R14" s="119"/>
      <c r="S14" s="119"/>
      <c r="T14" s="15" t="e">
        <f>75+5*AVERAGE(Q14:S14)</f>
        <v>#DIV/0!</v>
      </c>
      <c r="U14" s="119"/>
      <c r="V14" s="119"/>
      <c r="W14" s="119"/>
      <c r="X14" s="119"/>
      <c r="Y14" s="15" t="e">
        <f t="shared" ref="Y14" si="3">75+5*AVERAGE(U14:X14)</f>
        <v>#DIV/0!</v>
      </c>
      <c r="Z14" s="119"/>
      <c r="AA14" s="119"/>
      <c r="AB14" s="119"/>
      <c r="AC14" s="15" t="e">
        <f>75+5*AVERAGE(Z14:AB14)</f>
        <v>#DIV/0!</v>
      </c>
      <c r="AD14" s="8"/>
      <c r="AE14" s="97" t="e">
        <f>AVERAGE(I14,M14,Q14,Z14)</f>
        <v>#DIV/0!</v>
      </c>
      <c r="AF14" s="98" t="e">
        <f>AVERAGE(J14,N14,R14,AA14)</f>
        <v>#DIV/0!</v>
      </c>
      <c r="AG14" s="98" t="e">
        <f>AVERAGE(K14,O14,S14,AB14)</f>
        <v>#DIV/0!</v>
      </c>
      <c r="AH14" s="68" t="e">
        <f>75+5*AVERAGE(AE14:AG14)</f>
        <v>#DIV/0!</v>
      </c>
      <c r="AI14" s="107" t="e">
        <f>0.35*H14+0.15*L14+0.15*P14+0.15*T14+0.2*AC14</f>
        <v>#DIV/0!</v>
      </c>
      <c r="AJ14" s="111" t="e">
        <f t="shared" ref="AJ14" si="4">0.3*AI14</f>
        <v>#DIV/0!</v>
      </c>
    </row>
    <row r="15" spans="1:36" s="7" customFormat="1" ht="25.5" customHeight="1" x14ac:dyDescent="0.35">
      <c r="A15" s="26"/>
      <c r="B15" s="27"/>
      <c r="C15" s="13" t="s">
        <v>83</v>
      </c>
      <c r="D15" s="14" t="s">
        <v>35</v>
      </c>
      <c r="E15" s="119"/>
      <c r="F15" s="119"/>
      <c r="G15" s="119"/>
      <c r="H15" s="15" t="e">
        <f>75+5*AVERAGE(E15:G15)</f>
        <v>#DIV/0!</v>
      </c>
      <c r="I15" s="119"/>
      <c r="J15" s="119"/>
      <c r="K15" s="119"/>
      <c r="L15" s="15" t="e">
        <f>75+5*AVERAGE(I15:K15)</f>
        <v>#DIV/0!</v>
      </c>
      <c r="M15" s="119"/>
      <c r="N15" s="119"/>
      <c r="O15" s="119"/>
      <c r="P15" s="15" t="e">
        <f>75+5*AVERAGE(M15:O15)</f>
        <v>#DIV/0!</v>
      </c>
      <c r="Q15" s="119"/>
      <c r="R15" s="119"/>
      <c r="S15" s="119"/>
      <c r="T15" s="15" t="e">
        <f>75+5*AVERAGE(Q15:S15)</f>
        <v>#DIV/0!</v>
      </c>
      <c r="U15" s="119"/>
      <c r="V15" s="119"/>
      <c r="W15" s="119"/>
      <c r="X15" s="119"/>
      <c r="Y15" s="15" t="e">
        <f t="shared" ref="Y15" si="5">75+5*AVERAGE(U15:X15)</f>
        <v>#DIV/0!</v>
      </c>
      <c r="Z15" s="119"/>
      <c r="AA15" s="119"/>
      <c r="AB15" s="119"/>
      <c r="AC15" s="15" t="e">
        <f>75+5*AVERAGE(Z15:AB15)</f>
        <v>#DIV/0!</v>
      </c>
      <c r="AD15" s="8"/>
      <c r="AE15" s="97" t="e">
        <f>AVERAGE(I15,M15,Q15,Z15)</f>
        <v>#DIV/0!</v>
      </c>
      <c r="AF15" s="98" t="e">
        <f>AVERAGE(J15,N15,R15,AA15)</f>
        <v>#DIV/0!</v>
      </c>
      <c r="AG15" s="98" t="e">
        <f>AVERAGE(K15,O15,S15,AB15)</f>
        <v>#DIV/0!</v>
      </c>
      <c r="AH15" s="68" t="e">
        <f>75+5*AVERAGE(AE15:AG15)</f>
        <v>#DIV/0!</v>
      </c>
      <c r="AI15" s="107" t="e">
        <f>0.35*H15+0.15*L15+0.15*P15+0.15*T15+0.2*AC15</f>
        <v>#DIV/0!</v>
      </c>
      <c r="AJ15" s="111" t="e">
        <f t="shared" ref="AJ15" si="6">0.3*AI15</f>
        <v>#DIV/0!</v>
      </c>
    </row>
    <row r="16" spans="1:36" s="91" customFormat="1" ht="25.5" customHeight="1" thickBot="1" x14ac:dyDescent="0.4">
      <c r="A16" s="84"/>
      <c r="B16" s="85"/>
      <c r="C16" s="86" t="s">
        <v>84</v>
      </c>
      <c r="D16" s="87" t="s">
        <v>35</v>
      </c>
      <c r="E16" s="103"/>
      <c r="F16" s="103"/>
      <c r="G16" s="103"/>
      <c r="H16" s="89" t="e">
        <f>75+5*AVERAGE(E16:G16)</f>
        <v>#DIV/0!</v>
      </c>
      <c r="I16" s="94"/>
      <c r="J16" s="94"/>
      <c r="K16" s="94"/>
      <c r="L16" s="89" t="e">
        <f>75+5*AVERAGE(I16:K16)</f>
        <v>#DIV/0!</v>
      </c>
      <c r="M16" s="88"/>
      <c r="N16" s="88"/>
      <c r="O16" s="88"/>
      <c r="P16" s="89" t="e">
        <f>75+5*AVERAGE(M16:O16)</f>
        <v>#DIV/0!</v>
      </c>
      <c r="Q16" s="113"/>
      <c r="R16" s="113"/>
      <c r="S16" s="113"/>
      <c r="T16" s="89" t="e">
        <f>75+5*AVERAGE(Q16:S16)</f>
        <v>#DIV/0!</v>
      </c>
      <c r="U16" s="88"/>
      <c r="V16" s="88"/>
      <c r="W16" s="88"/>
      <c r="X16" s="88"/>
      <c r="Y16" s="89" t="e">
        <f t="shared" si="0"/>
        <v>#DIV/0!</v>
      </c>
      <c r="Z16" s="88"/>
      <c r="AA16" s="88"/>
      <c r="AB16" s="88"/>
      <c r="AC16" s="89" t="e">
        <f>75+5*AVERAGE(Z16:AB16)</f>
        <v>#DIV/0!</v>
      </c>
      <c r="AD16" s="85"/>
      <c r="AE16" s="105" t="e">
        <f>AVERAGE(I16,M16,Q16,Z16)</f>
        <v>#DIV/0!</v>
      </c>
      <c r="AF16" s="106" t="e">
        <f>AVERAGE(J16,N16,R16,AA16)</f>
        <v>#DIV/0!</v>
      </c>
      <c r="AG16" s="106" t="e">
        <f>AVERAGE(K16,O16,S16,AB16)</f>
        <v>#DIV/0!</v>
      </c>
      <c r="AH16" s="104" t="e">
        <f>75+5*AVERAGE(AE16:AG16)</f>
        <v>#DIV/0!</v>
      </c>
      <c r="AI16" s="107" t="e">
        <f>0.35*H16+0.15*L16+0.15*P16+0.15*T16+0.2*AC16</f>
        <v>#DIV/0!</v>
      </c>
      <c r="AJ16" s="111" t="e">
        <f t="shared" si="2"/>
        <v>#DIV/0!</v>
      </c>
    </row>
    <row r="17" spans="1:36" ht="25.5" customHeight="1" x14ac:dyDescent="0.35">
      <c r="A17" s="26"/>
      <c r="B17" s="27"/>
      <c r="C17" s="13" t="s">
        <v>85</v>
      </c>
      <c r="D17" s="14" t="s">
        <v>37</v>
      </c>
      <c r="E17" s="101"/>
      <c r="F17" s="101"/>
      <c r="G17" s="101"/>
      <c r="H17" s="15" t="e">
        <f>75+5*AVERAGE(E17:G17)</f>
        <v>#DIV/0!</v>
      </c>
      <c r="I17" s="92"/>
      <c r="J17" s="92"/>
      <c r="K17" s="92"/>
      <c r="L17" s="15" t="e">
        <f>75+5*AVERAGE(I17:K17)</f>
        <v>#DIV/0!</v>
      </c>
      <c r="M17" s="82"/>
      <c r="N17" s="82"/>
      <c r="O17" s="82"/>
      <c r="P17" s="15" t="e">
        <f>75+5*AVERAGE(M17:O17)</f>
        <v>#DIV/0!</v>
      </c>
      <c r="Q17" s="114"/>
      <c r="R17" s="114"/>
      <c r="S17" s="114"/>
      <c r="T17" s="15" t="e">
        <f>75+5*AVERAGE(Q17:S17)</f>
        <v>#DIV/0!</v>
      </c>
      <c r="U17" s="82"/>
      <c r="V17" s="82"/>
      <c r="W17" s="82"/>
      <c r="X17" s="82"/>
      <c r="Y17" s="15" t="e">
        <f t="shared" si="0"/>
        <v>#DIV/0!</v>
      </c>
      <c r="Z17" s="82"/>
      <c r="AA17" s="82"/>
      <c r="AB17" s="82"/>
      <c r="AC17" s="15" t="e">
        <f>75+5*AVERAGE(Z17:AB17)</f>
        <v>#DIV/0!</v>
      </c>
      <c r="AD17" s="8"/>
      <c r="AE17" s="99" t="e">
        <f>AVERAGE(I17,M17,Q17,Z17)</f>
        <v>#DIV/0!</v>
      </c>
      <c r="AF17" s="100" t="e">
        <f>AVERAGE(J17,N17,R17,AA17)</f>
        <v>#DIV/0!</v>
      </c>
      <c r="AG17" s="100" t="e">
        <f>AVERAGE(K17,O17,S17,AB17)</f>
        <v>#DIV/0!</v>
      </c>
      <c r="AH17" s="68" t="e">
        <f>75+5*AVERAGE(AE17:AG17)</f>
        <v>#DIV/0!</v>
      </c>
      <c r="AI17" s="108" t="e">
        <f>0.35*L17+0.15*H17+0.15*P17+0.15*T17+0.2*AC17</f>
        <v>#DIV/0!</v>
      </c>
      <c r="AJ17" s="111" t="e">
        <f t="shared" si="2"/>
        <v>#DIV/0!</v>
      </c>
    </row>
    <row r="18" spans="1:36" ht="25.5" customHeight="1" x14ac:dyDescent="0.35">
      <c r="A18" s="26"/>
      <c r="B18" s="27"/>
      <c r="C18" s="13" t="s">
        <v>86</v>
      </c>
      <c r="D18" s="14" t="s">
        <v>37</v>
      </c>
      <c r="E18" s="101"/>
      <c r="F18" s="101"/>
      <c r="G18" s="101"/>
      <c r="H18" s="15" t="e">
        <f>75+5*AVERAGE(E18:G18)</f>
        <v>#DIV/0!</v>
      </c>
      <c r="I18" s="92"/>
      <c r="J18" s="92"/>
      <c r="K18" s="92"/>
      <c r="L18" s="15" t="e">
        <f>75+5*AVERAGE(I18:K18)</f>
        <v>#DIV/0!</v>
      </c>
      <c r="M18" s="82"/>
      <c r="N18" s="82"/>
      <c r="O18" s="82"/>
      <c r="P18" s="15" t="e">
        <f>75+5*AVERAGE(M18:O18)</f>
        <v>#DIV/0!</v>
      </c>
      <c r="Q18" s="114"/>
      <c r="R18" s="114"/>
      <c r="S18" s="114"/>
      <c r="T18" s="15" t="e">
        <f>75+5*AVERAGE(Q18:S18)</f>
        <v>#DIV/0!</v>
      </c>
      <c r="U18" s="82"/>
      <c r="V18" s="82"/>
      <c r="W18" s="82"/>
      <c r="X18" s="82"/>
      <c r="Y18" s="15" t="e">
        <f t="shared" si="0"/>
        <v>#DIV/0!</v>
      </c>
      <c r="Z18" s="82"/>
      <c r="AA18" s="82"/>
      <c r="AB18" s="82"/>
      <c r="AC18" s="15" t="e">
        <f>75+5*AVERAGE(Z18:AB18)</f>
        <v>#DIV/0!</v>
      </c>
      <c r="AD18" s="8"/>
      <c r="AE18" s="97" t="e">
        <f>AVERAGE(I18,M18,Q18,Z18)</f>
        <v>#DIV/0!</v>
      </c>
      <c r="AF18" s="98" t="e">
        <f>AVERAGE(J18,N18,R18,AA18)</f>
        <v>#DIV/0!</v>
      </c>
      <c r="AG18" s="98" t="e">
        <f>AVERAGE(K18,O18,S18,AB18)</f>
        <v>#DIV/0!</v>
      </c>
      <c r="AH18" s="68" t="e">
        <f>75+5*AVERAGE(AE18:AG18)</f>
        <v>#DIV/0!</v>
      </c>
      <c r="AI18" s="108" t="e">
        <f>0.35*L18+0.15*H18+0.15*P18+0.15*T18+0.2*AC18</f>
        <v>#DIV/0!</v>
      </c>
      <c r="AJ18" s="111" t="e">
        <f t="shared" si="2"/>
        <v>#DIV/0!</v>
      </c>
    </row>
    <row r="19" spans="1:36" s="7" customFormat="1" ht="25.5" customHeight="1" x14ac:dyDescent="0.35">
      <c r="A19" s="26"/>
      <c r="B19" s="27"/>
      <c r="C19" s="13" t="s">
        <v>87</v>
      </c>
      <c r="D19" s="14" t="s">
        <v>37</v>
      </c>
      <c r="E19" s="101"/>
      <c r="F19" s="101"/>
      <c r="G19" s="101"/>
      <c r="H19" s="15" t="e">
        <f>75+5*AVERAGE(E19:G19)</f>
        <v>#DIV/0!</v>
      </c>
      <c r="I19" s="92"/>
      <c r="J19" s="92"/>
      <c r="K19" s="92"/>
      <c r="L19" s="15" t="e">
        <f>75+5*AVERAGE(I19:K19)</f>
        <v>#DIV/0!</v>
      </c>
      <c r="M19" s="82"/>
      <c r="N19" s="82"/>
      <c r="O19" s="82"/>
      <c r="P19" s="15" t="e">
        <f>75+5*AVERAGE(M19:O19)</f>
        <v>#DIV/0!</v>
      </c>
      <c r="Q19" s="114"/>
      <c r="R19" s="114"/>
      <c r="S19" s="114"/>
      <c r="T19" s="15" t="e">
        <f>75+5*AVERAGE(Q19:S19)</f>
        <v>#DIV/0!</v>
      </c>
      <c r="U19" s="82"/>
      <c r="V19" s="82"/>
      <c r="W19" s="82"/>
      <c r="X19" s="82"/>
      <c r="Y19" s="15" t="e">
        <f t="shared" si="0"/>
        <v>#DIV/0!</v>
      </c>
      <c r="Z19" s="82"/>
      <c r="AA19" s="82"/>
      <c r="AB19" s="82"/>
      <c r="AC19" s="15" t="e">
        <f>75+5*AVERAGE(Z19:AB19)</f>
        <v>#DIV/0!</v>
      </c>
      <c r="AD19" s="8"/>
      <c r="AE19" s="97" t="e">
        <f>AVERAGE(I19,M19,Q19,Z19)</f>
        <v>#DIV/0!</v>
      </c>
      <c r="AF19" s="98" t="e">
        <f>AVERAGE(J19,N19,R19,AA19)</f>
        <v>#DIV/0!</v>
      </c>
      <c r="AG19" s="98" t="e">
        <f>AVERAGE(K19,O19,S19,AB19)</f>
        <v>#DIV/0!</v>
      </c>
      <c r="AH19" s="68" t="e">
        <f>75+5*AVERAGE(AE19:AG19)</f>
        <v>#DIV/0!</v>
      </c>
      <c r="AI19" s="108" t="e">
        <f>0.35*L19+0.15*H19+0.15*P19+0.15*T19+0.2*AC19</f>
        <v>#DIV/0!</v>
      </c>
      <c r="AJ19" s="111" t="e">
        <f t="shared" si="2"/>
        <v>#DIV/0!</v>
      </c>
    </row>
    <row r="20" spans="1:36" s="7" customFormat="1" ht="25.5" customHeight="1" x14ac:dyDescent="0.35">
      <c r="A20" s="26"/>
      <c r="B20" s="27"/>
      <c r="C20" s="13" t="s">
        <v>88</v>
      </c>
      <c r="D20" s="14" t="s">
        <v>37</v>
      </c>
      <c r="E20" s="101"/>
      <c r="F20" s="101"/>
      <c r="G20" s="101"/>
      <c r="H20" s="15" t="e">
        <f>75+5*AVERAGE(E20:G20)</f>
        <v>#DIV/0!</v>
      </c>
      <c r="I20" s="92"/>
      <c r="J20" s="92"/>
      <c r="K20" s="92"/>
      <c r="L20" s="15" t="e">
        <f>75+5*AVERAGE(I20:K20)</f>
        <v>#DIV/0!</v>
      </c>
      <c r="M20" s="82"/>
      <c r="N20" s="82"/>
      <c r="O20" s="82"/>
      <c r="P20" s="15" t="e">
        <f>75+5*AVERAGE(M20:O20)</f>
        <v>#DIV/0!</v>
      </c>
      <c r="Q20" s="114"/>
      <c r="R20" s="114"/>
      <c r="S20" s="114"/>
      <c r="T20" s="15" t="e">
        <f>75+5*AVERAGE(Q20:S20)</f>
        <v>#DIV/0!</v>
      </c>
      <c r="U20" s="82"/>
      <c r="V20" s="82"/>
      <c r="W20" s="82"/>
      <c r="X20" s="82"/>
      <c r="Y20" s="15" t="e">
        <f t="shared" si="0"/>
        <v>#DIV/0!</v>
      </c>
      <c r="Z20" s="82"/>
      <c r="AA20" s="82"/>
      <c r="AB20" s="82"/>
      <c r="AC20" s="15" t="e">
        <f>75+5*AVERAGE(Z20:AB20)</f>
        <v>#DIV/0!</v>
      </c>
      <c r="AD20" s="8"/>
      <c r="AE20" s="97" t="e">
        <f>AVERAGE(I20,M20,Q20,Z20)</f>
        <v>#DIV/0!</v>
      </c>
      <c r="AF20" s="98" t="e">
        <f>AVERAGE(J20,N20,R20,AA20)</f>
        <v>#DIV/0!</v>
      </c>
      <c r="AG20" s="98" t="e">
        <f>AVERAGE(K20,O20,S20,AB20)</f>
        <v>#DIV/0!</v>
      </c>
      <c r="AH20" s="68" t="e">
        <f>75+5*AVERAGE(AE20:AG20)</f>
        <v>#DIV/0!</v>
      </c>
      <c r="AI20" s="108" t="e">
        <f>0.35*L20+0.15*H20+0.15*P20+0.15*T20+0.2*AC20</f>
        <v>#DIV/0!</v>
      </c>
      <c r="AJ20" s="111" t="e">
        <f t="shared" si="2"/>
        <v>#DIV/0!</v>
      </c>
    </row>
    <row r="21" spans="1:36" ht="25.5" customHeight="1" x14ac:dyDescent="0.35">
      <c r="A21" s="26"/>
      <c r="B21" s="27"/>
      <c r="C21" s="13" t="s">
        <v>89</v>
      </c>
      <c r="D21" s="14" t="s">
        <v>37</v>
      </c>
      <c r="E21" s="101"/>
      <c r="F21" s="101"/>
      <c r="G21" s="101"/>
      <c r="H21" s="15" t="e">
        <f>75+5*AVERAGE(E21:G21)</f>
        <v>#DIV/0!</v>
      </c>
      <c r="I21" s="92"/>
      <c r="J21" s="92"/>
      <c r="K21" s="92"/>
      <c r="L21" s="15" t="e">
        <f>75+5*AVERAGE(I21:K21)</f>
        <v>#DIV/0!</v>
      </c>
      <c r="M21" s="82"/>
      <c r="N21" s="82"/>
      <c r="O21" s="82"/>
      <c r="P21" s="15" t="e">
        <f>75+5*AVERAGE(M21:O21)</f>
        <v>#DIV/0!</v>
      </c>
      <c r="Q21" s="114"/>
      <c r="R21" s="114"/>
      <c r="S21" s="114"/>
      <c r="T21" s="15" t="e">
        <f>75+5*AVERAGE(Q21:S21)</f>
        <v>#DIV/0!</v>
      </c>
      <c r="U21" s="82"/>
      <c r="V21" s="82"/>
      <c r="W21" s="82"/>
      <c r="X21" s="82"/>
      <c r="Y21" s="15" t="e">
        <f t="shared" si="0"/>
        <v>#DIV/0!</v>
      </c>
      <c r="Z21" s="82"/>
      <c r="AA21" s="82"/>
      <c r="AB21" s="82"/>
      <c r="AC21" s="15" t="e">
        <f>75+5*AVERAGE(Z21:AB21)</f>
        <v>#DIV/0!</v>
      </c>
      <c r="AD21" s="8"/>
      <c r="AE21" s="97" t="e">
        <f>AVERAGE(I21,M21,Q21,Z21)</f>
        <v>#DIV/0!</v>
      </c>
      <c r="AF21" s="98" t="e">
        <f>AVERAGE(J21,N21,R21,AA21)</f>
        <v>#DIV/0!</v>
      </c>
      <c r="AG21" s="98" t="e">
        <f>AVERAGE(K21,O21,S21,AB21)</f>
        <v>#DIV/0!</v>
      </c>
      <c r="AH21" s="68" t="e">
        <f>75+5*AVERAGE(AE21:AG21)</f>
        <v>#DIV/0!</v>
      </c>
      <c r="AI21" s="108" t="e">
        <f>0.35*L21+0.15*H21+0.15*P21+0.15*T21+0.2*AC21</f>
        <v>#DIV/0!</v>
      </c>
      <c r="AJ21" s="111" t="e">
        <f t="shared" si="2"/>
        <v>#DIV/0!</v>
      </c>
    </row>
    <row r="22" spans="1:36" ht="25.5" customHeight="1" x14ac:dyDescent="0.35">
      <c r="A22" s="26"/>
      <c r="B22" s="27"/>
      <c r="C22" s="13" t="s">
        <v>90</v>
      </c>
      <c r="D22" s="14" t="s">
        <v>37</v>
      </c>
      <c r="E22" s="101"/>
      <c r="F22" s="101"/>
      <c r="G22" s="101"/>
      <c r="H22" s="15" t="e">
        <f>75+5*AVERAGE(E22:G22)</f>
        <v>#DIV/0!</v>
      </c>
      <c r="I22" s="92"/>
      <c r="J22" s="92"/>
      <c r="K22" s="92"/>
      <c r="L22" s="15" t="e">
        <f>75+5*AVERAGE(I22:K22)</f>
        <v>#DIV/0!</v>
      </c>
      <c r="M22" s="82"/>
      <c r="N22" s="82"/>
      <c r="O22" s="82"/>
      <c r="P22" s="15" t="e">
        <f>75+5*AVERAGE(M22:O22)</f>
        <v>#DIV/0!</v>
      </c>
      <c r="Q22" s="114"/>
      <c r="R22" s="114"/>
      <c r="S22" s="114"/>
      <c r="T22" s="15" t="e">
        <f>75+5*AVERAGE(Q22:S22)</f>
        <v>#DIV/0!</v>
      </c>
      <c r="U22" s="82"/>
      <c r="V22" s="82"/>
      <c r="W22" s="82"/>
      <c r="X22" s="82"/>
      <c r="Y22" s="15" t="e">
        <f t="shared" si="0"/>
        <v>#DIV/0!</v>
      </c>
      <c r="Z22" s="82"/>
      <c r="AA22" s="82"/>
      <c r="AB22" s="82"/>
      <c r="AC22" s="15" t="e">
        <f>75+5*AVERAGE(Z22:AB22)</f>
        <v>#DIV/0!</v>
      </c>
      <c r="AD22" s="8"/>
      <c r="AE22" s="97" t="e">
        <f>AVERAGE(I22,M22,Q22,Z22)</f>
        <v>#DIV/0!</v>
      </c>
      <c r="AF22" s="98" t="e">
        <f>AVERAGE(J22,N22,R22,AA22)</f>
        <v>#DIV/0!</v>
      </c>
      <c r="AG22" s="98" t="e">
        <f>AVERAGE(K22,O22,S22,AB22)</f>
        <v>#DIV/0!</v>
      </c>
      <c r="AH22" s="68" t="e">
        <f>75+5*AVERAGE(AE22:AG22)</f>
        <v>#DIV/0!</v>
      </c>
      <c r="AI22" s="108" t="e">
        <f>0.35*L22+0.15*H22+0.15*P22+0.15*T22+0.2*AC22</f>
        <v>#DIV/0!</v>
      </c>
      <c r="AJ22" s="111" t="e">
        <f t="shared" si="2"/>
        <v>#DIV/0!</v>
      </c>
    </row>
    <row r="23" spans="1:36" ht="25.5" customHeight="1" x14ac:dyDescent="0.35">
      <c r="A23" s="26"/>
      <c r="B23" s="27"/>
      <c r="C23" s="13" t="s">
        <v>91</v>
      </c>
      <c r="D23" s="14" t="s">
        <v>37</v>
      </c>
      <c r="E23" s="101"/>
      <c r="F23" s="101"/>
      <c r="G23" s="101"/>
      <c r="H23" s="15" t="e">
        <f>75+5*AVERAGE(E23:G23)</f>
        <v>#DIV/0!</v>
      </c>
      <c r="I23" s="92"/>
      <c r="J23" s="92"/>
      <c r="K23" s="92"/>
      <c r="L23" s="15" t="e">
        <f>75+5*AVERAGE(I23:K23)</f>
        <v>#DIV/0!</v>
      </c>
      <c r="M23" s="82"/>
      <c r="N23" s="82"/>
      <c r="O23" s="82"/>
      <c r="P23" s="15" t="e">
        <f>75+5*AVERAGE(M23:O23)</f>
        <v>#DIV/0!</v>
      </c>
      <c r="Q23" s="114"/>
      <c r="R23" s="114"/>
      <c r="S23" s="114"/>
      <c r="T23" s="15" t="e">
        <f>75+5*AVERAGE(Q23:S23)</f>
        <v>#DIV/0!</v>
      </c>
      <c r="U23" s="82"/>
      <c r="V23" s="82"/>
      <c r="W23" s="82"/>
      <c r="X23" s="82"/>
      <c r="Y23" s="15" t="e">
        <f t="shared" si="0"/>
        <v>#DIV/0!</v>
      </c>
      <c r="Z23" s="82"/>
      <c r="AA23" s="82"/>
      <c r="AB23" s="82"/>
      <c r="AC23" s="15" t="e">
        <f>75+5*AVERAGE(Z23:AB23)</f>
        <v>#DIV/0!</v>
      </c>
      <c r="AD23" s="8"/>
      <c r="AE23" s="97" t="e">
        <f>AVERAGE(I23,M23,Q23,Z23)</f>
        <v>#DIV/0!</v>
      </c>
      <c r="AF23" s="98" t="e">
        <f>AVERAGE(J23,N23,R23,AA23)</f>
        <v>#DIV/0!</v>
      </c>
      <c r="AG23" s="98" t="e">
        <f>AVERAGE(K23,O23,S23,AB23)</f>
        <v>#DIV/0!</v>
      </c>
      <c r="AH23" s="68" t="e">
        <f>75+5*AVERAGE(AE23:AG23)</f>
        <v>#DIV/0!</v>
      </c>
      <c r="AI23" s="108" t="e">
        <f>0.35*L23+0.15*H23+0.15*P23+0.15*T23+0.2*AC23</f>
        <v>#DIV/0!</v>
      </c>
      <c r="AJ23" s="111" t="e">
        <f t="shared" si="2"/>
        <v>#DIV/0!</v>
      </c>
    </row>
    <row r="24" spans="1:36" ht="25.5" customHeight="1" x14ac:dyDescent="0.35">
      <c r="A24" s="26"/>
      <c r="B24" s="27"/>
      <c r="C24" s="13" t="s">
        <v>92</v>
      </c>
      <c r="D24" s="14" t="s">
        <v>37</v>
      </c>
      <c r="E24" s="101"/>
      <c r="F24" s="101"/>
      <c r="G24" s="101"/>
      <c r="H24" s="15" t="e">
        <f>75+5*AVERAGE(E24:G24)</f>
        <v>#DIV/0!</v>
      </c>
      <c r="I24" s="92"/>
      <c r="J24" s="92"/>
      <c r="K24" s="92"/>
      <c r="L24" s="15" t="e">
        <f>75+5*AVERAGE(I24:K24)</f>
        <v>#DIV/0!</v>
      </c>
      <c r="M24" s="82"/>
      <c r="N24" s="82"/>
      <c r="O24" s="82"/>
      <c r="P24" s="15" t="e">
        <f>75+5*AVERAGE(M24:O24)</f>
        <v>#DIV/0!</v>
      </c>
      <c r="Q24" s="114"/>
      <c r="R24" s="114"/>
      <c r="S24" s="114"/>
      <c r="T24" s="15" t="e">
        <f>75+5*AVERAGE(Q24:S24)</f>
        <v>#DIV/0!</v>
      </c>
      <c r="U24" s="82"/>
      <c r="V24" s="82"/>
      <c r="W24" s="82"/>
      <c r="X24" s="82"/>
      <c r="Y24" s="15" t="e">
        <f t="shared" si="0"/>
        <v>#DIV/0!</v>
      </c>
      <c r="Z24" s="82"/>
      <c r="AA24" s="82"/>
      <c r="AB24" s="82"/>
      <c r="AC24" s="15" t="e">
        <f>75+5*AVERAGE(Z24:AB24)</f>
        <v>#DIV/0!</v>
      </c>
      <c r="AD24" s="8"/>
      <c r="AE24" s="97" t="e">
        <f>AVERAGE(I24,M24,Q24,Z24)</f>
        <v>#DIV/0!</v>
      </c>
      <c r="AF24" s="98" t="e">
        <f>AVERAGE(J24,N24,R24,AA24)</f>
        <v>#DIV/0!</v>
      </c>
      <c r="AG24" s="98" t="e">
        <f>AVERAGE(K24,O24,S24,AB24)</f>
        <v>#DIV/0!</v>
      </c>
      <c r="AH24" s="68" t="e">
        <f>75+5*AVERAGE(AE24:AG24)</f>
        <v>#DIV/0!</v>
      </c>
      <c r="AI24" s="108" t="e">
        <f>0.35*L24+0.15*H24+0.15*P24+0.15*T24+0.2*AC24</f>
        <v>#DIV/0!</v>
      </c>
      <c r="AJ24" s="111" t="e">
        <f t="shared" si="2"/>
        <v>#DIV/0!</v>
      </c>
    </row>
    <row r="25" spans="1:36" ht="25.5" customHeight="1" x14ac:dyDescent="0.35">
      <c r="A25" s="26"/>
      <c r="B25" s="27"/>
      <c r="C25" s="13" t="s">
        <v>93</v>
      </c>
      <c r="D25" s="14" t="s">
        <v>37</v>
      </c>
      <c r="E25" s="101"/>
      <c r="F25" s="101"/>
      <c r="G25" s="101"/>
      <c r="H25" s="15" t="e">
        <f>75+5*AVERAGE(E25:G25)</f>
        <v>#DIV/0!</v>
      </c>
      <c r="I25" s="92"/>
      <c r="J25" s="92"/>
      <c r="K25" s="92"/>
      <c r="L25" s="15" t="e">
        <f>75+5*AVERAGE(I25:K25)</f>
        <v>#DIV/0!</v>
      </c>
      <c r="M25" s="82"/>
      <c r="N25" s="82"/>
      <c r="O25" s="82"/>
      <c r="P25" s="15" t="e">
        <f>75+5*AVERAGE(M25:O25)</f>
        <v>#DIV/0!</v>
      </c>
      <c r="Q25" s="114"/>
      <c r="R25" s="114"/>
      <c r="S25" s="114"/>
      <c r="T25" s="15" t="e">
        <f>75+5*AVERAGE(Q25:S25)</f>
        <v>#DIV/0!</v>
      </c>
      <c r="U25" s="82"/>
      <c r="V25" s="82"/>
      <c r="W25" s="82"/>
      <c r="X25" s="82"/>
      <c r="Y25" s="15" t="e">
        <f t="shared" si="0"/>
        <v>#DIV/0!</v>
      </c>
      <c r="Z25" s="82"/>
      <c r="AA25" s="82"/>
      <c r="AB25" s="82"/>
      <c r="AC25" s="15" t="e">
        <f>75+5*AVERAGE(Z25:AB25)</f>
        <v>#DIV/0!</v>
      </c>
      <c r="AD25" s="8"/>
      <c r="AE25" s="97" t="e">
        <f>AVERAGE(I25,M25,Q25,Z25)</f>
        <v>#DIV/0!</v>
      </c>
      <c r="AF25" s="98" t="e">
        <f>AVERAGE(J25,N25,R25,AA25)</f>
        <v>#DIV/0!</v>
      </c>
      <c r="AG25" s="98" t="e">
        <f>AVERAGE(K25,O25,S25,AB25)</f>
        <v>#DIV/0!</v>
      </c>
      <c r="AH25" s="68" t="e">
        <f>75+5*AVERAGE(AE25:AG25)</f>
        <v>#DIV/0!</v>
      </c>
      <c r="AI25" s="108" t="e">
        <f>0.35*L25+0.15*H25+0.15*P25+0.15*T25+0.2*AC25</f>
        <v>#DIV/0!</v>
      </c>
      <c r="AJ25" s="111" t="e">
        <f t="shared" si="2"/>
        <v>#DIV/0!</v>
      </c>
    </row>
    <row r="26" spans="1:36" s="7" customFormat="1" ht="25.5" customHeight="1" x14ac:dyDescent="0.35">
      <c r="A26" s="26"/>
      <c r="B26" s="27"/>
      <c r="C26" s="13" t="s">
        <v>94</v>
      </c>
      <c r="D26" s="14" t="s">
        <v>37</v>
      </c>
      <c r="E26" s="119"/>
      <c r="F26" s="119"/>
      <c r="G26" s="119"/>
      <c r="H26" s="15" t="e">
        <f>75+5*AVERAGE(E26:G26)</f>
        <v>#DIV/0!</v>
      </c>
      <c r="I26" s="119"/>
      <c r="J26" s="119"/>
      <c r="K26" s="119"/>
      <c r="L26" s="15" t="e">
        <f>75+5*AVERAGE(I26:K26)</f>
        <v>#DIV/0!</v>
      </c>
      <c r="M26" s="119"/>
      <c r="N26" s="119"/>
      <c r="O26" s="119"/>
      <c r="P26" s="15" t="e">
        <f>75+5*AVERAGE(M26:O26)</f>
        <v>#DIV/0!</v>
      </c>
      <c r="Q26" s="119"/>
      <c r="R26" s="119"/>
      <c r="S26" s="119"/>
      <c r="T26" s="15" t="e">
        <f>75+5*AVERAGE(Q26:S26)</f>
        <v>#DIV/0!</v>
      </c>
      <c r="U26" s="119"/>
      <c r="V26" s="119"/>
      <c r="W26" s="119"/>
      <c r="X26" s="119"/>
      <c r="Y26" s="15" t="e">
        <f t="shared" ref="Y26" si="7">75+5*AVERAGE(U26:X26)</f>
        <v>#DIV/0!</v>
      </c>
      <c r="Z26" s="119"/>
      <c r="AA26" s="119"/>
      <c r="AB26" s="119"/>
      <c r="AC26" s="15" t="e">
        <f>75+5*AVERAGE(Z26:AB26)</f>
        <v>#DIV/0!</v>
      </c>
      <c r="AD26" s="8"/>
      <c r="AE26" s="97" t="e">
        <f>AVERAGE(I26,M26,Q26,Z26)</f>
        <v>#DIV/0!</v>
      </c>
      <c r="AF26" s="98" t="e">
        <f>AVERAGE(J26,N26,R26,AA26)</f>
        <v>#DIV/0!</v>
      </c>
      <c r="AG26" s="98" t="e">
        <f>AVERAGE(K26,O26,S26,AB26)</f>
        <v>#DIV/0!</v>
      </c>
      <c r="AH26" s="68" t="e">
        <f>75+5*AVERAGE(AE26:AG26)</f>
        <v>#DIV/0!</v>
      </c>
      <c r="AI26" s="108" t="e">
        <f>0.35*L26+0.15*H26+0.15*P26+0.15*T26+0.2*AC26</f>
        <v>#DIV/0!</v>
      </c>
      <c r="AJ26" s="111" t="e">
        <f t="shared" ref="AJ26" si="8">0.3*AI26</f>
        <v>#DIV/0!</v>
      </c>
    </row>
    <row r="27" spans="1:36" s="91" customFormat="1" ht="25.5" customHeight="1" thickBot="1" x14ac:dyDescent="0.4">
      <c r="A27" s="84"/>
      <c r="B27" s="85"/>
      <c r="C27" s="86" t="s">
        <v>95</v>
      </c>
      <c r="D27" s="87" t="s">
        <v>37</v>
      </c>
      <c r="E27" s="103"/>
      <c r="F27" s="103"/>
      <c r="G27" s="103"/>
      <c r="H27" s="89" t="e">
        <f>75+5*AVERAGE(E27:G27)</f>
        <v>#DIV/0!</v>
      </c>
      <c r="I27" s="94"/>
      <c r="J27" s="94"/>
      <c r="K27" s="94"/>
      <c r="L27" s="89" t="e">
        <f>75+5*AVERAGE(I27:K27)</f>
        <v>#DIV/0!</v>
      </c>
      <c r="M27" s="88"/>
      <c r="N27" s="88"/>
      <c r="O27" s="88"/>
      <c r="P27" s="89" t="e">
        <f>75+5*AVERAGE(M27:O27)</f>
        <v>#DIV/0!</v>
      </c>
      <c r="Q27" s="115"/>
      <c r="R27" s="115"/>
      <c r="S27" s="115"/>
      <c r="T27" s="89" t="e">
        <f>75+5*AVERAGE(Q27:S27)</f>
        <v>#DIV/0!</v>
      </c>
      <c r="U27" s="88"/>
      <c r="V27" s="88"/>
      <c r="W27" s="88"/>
      <c r="X27" s="88"/>
      <c r="Y27" s="89" t="e">
        <f t="shared" si="0"/>
        <v>#DIV/0!</v>
      </c>
      <c r="Z27" s="88"/>
      <c r="AA27" s="88"/>
      <c r="AB27" s="88"/>
      <c r="AC27" s="89" t="e">
        <f>75+5*AVERAGE(Z27:AB27)</f>
        <v>#DIV/0!</v>
      </c>
      <c r="AD27" s="85"/>
      <c r="AE27" s="105" t="e">
        <f>AVERAGE(I27,M27,Q27,Z27)</f>
        <v>#DIV/0!</v>
      </c>
      <c r="AF27" s="106" t="e">
        <f>AVERAGE(J27,N27,R27,AA27)</f>
        <v>#DIV/0!</v>
      </c>
      <c r="AG27" s="106" t="e">
        <f>AVERAGE(K27,O27,S27,AB27)</f>
        <v>#DIV/0!</v>
      </c>
      <c r="AH27" s="90" t="e">
        <f>75+5*AVERAGE(AE27:AG27)</f>
        <v>#DIV/0!</v>
      </c>
      <c r="AI27" s="108" t="e">
        <f>0.35*L27+0.15*H27+0.15*P27+0.15*T27+0.2*AC27</f>
        <v>#DIV/0!</v>
      </c>
      <c r="AJ27" s="111" t="e">
        <f t="shared" si="2"/>
        <v>#DIV/0!</v>
      </c>
    </row>
    <row r="28" spans="1:36" ht="25.5" customHeight="1" x14ac:dyDescent="0.35">
      <c r="A28" s="26"/>
      <c r="B28" s="27"/>
      <c r="C28" s="13" t="s">
        <v>96</v>
      </c>
      <c r="D28" s="14" t="s">
        <v>73</v>
      </c>
      <c r="E28" s="102"/>
      <c r="F28" s="102"/>
      <c r="G28" s="102"/>
      <c r="H28" s="15" t="e">
        <f>75+5*AVERAGE(E28:G28)</f>
        <v>#DIV/0!</v>
      </c>
      <c r="I28" s="93"/>
      <c r="J28" s="93"/>
      <c r="K28" s="93"/>
      <c r="L28" s="15" t="e">
        <f>75+5*AVERAGE(I28:K28)</f>
        <v>#DIV/0!</v>
      </c>
      <c r="M28" s="102"/>
      <c r="N28" s="102"/>
      <c r="O28" s="102"/>
      <c r="P28" s="15" t="e">
        <f>75+5*AVERAGE(M28:O28)</f>
        <v>#DIV/0!</v>
      </c>
      <c r="Q28" s="117"/>
      <c r="R28" s="117"/>
      <c r="S28" s="117"/>
      <c r="T28" s="15" t="e">
        <f>75+5*AVERAGE(Q28:S28)</f>
        <v>#DIV/0!</v>
      </c>
      <c r="U28" s="83"/>
      <c r="V28" s="83"/>
      <c r="W28" s="83"/>
      <c r="X28" s="83"/>
      <c r="Y28" s="15" t="e">
        <f t="shared" si="0"/>
        <v>#DIV/0!</v>
      </c>
      <c r="Z28" s="83"/>
      <c r="AA28" s="83"/>
      <c r="AB28" s="83"/>
      <c r="AC28" s="15" t="e">
        <f>75+5*AVERAGE(Z28:AB28)</f>
        <v>#DIV/0!</v>
      </c>
      <c r="AD28" s="8"/>
      <c r="AE28" s="99" t="e">
        <f>AVERAGE(I28,M28,Q28,Z28)</f>
        <v>#DIV/0!</v>
      </c>
      <c r="AF28" s="100" t="e">
        <f>AVERAGE(J28,N28,R28,AA28)</f>
        <v>#DIV/0!</v>
      </c>
      <c r="AG28" s="100" t="e">
        <f>AVERAGE(K28,O28,S28,AB28)</f>
        <v>#DIV/0!</v>
      </c>
      <c r="AH28" s="68" t="e">
        <f>75+5*AVERAGE(AE28:AG28)</f>
        <v>#DIV/0!</v>
      </c>
      <c r="AI28" s="109" t="e">
        <f>0.35*P28+0.15*H28+0.15*L28+0.15*T28+0.2*AC28</f>
        <v>#DIV/0!</v>
      </c>
      <c r="AJ28" s="111" t="e">
        <f t="shared" si="2"/>
        <v>#DIV/0!</v>
      </c>
    </row>
    <row r="29" spans="1:36" ht="25.5" customHeight="1" x14ac:dyDescent="0.35">
      <c r="A29" s="26"/>
      <c r="B29" s="27"/>
      <c r="C29" s="13" t="s">
        <v>97</v>
      </c>
      <c r="D29" s="14" t="s">
        <v>73</v>
      </c>
      <c r="E29" s="101"/>
      <c r="F29" s="101"/>
      <c r="G29" s="101"/>
      <c r="H29" s="15" t="e">
        <f>75+5*AVERAGE(E29:G29)</f>
        <v>#DIV/0!</v>
      </c>
      <c r="I29" s="92"/>
      <c r="J29" s="92"/>
      <c r="K29" s="92"/>
      <c r="L29" s="15" t="e">
        <f>75+5*AVERAGE(I29:K29)</f>
        <v>#DIV/0!</v>
      </c>
      <c r="M29" s="101"/>
      <c r="N29" s="101"/>
      <c r="O29" s="101"/>
      <c r="P29" s="15" t="e">
        <f>75+5*AVERAGE(M29:O29)</f>
        <v>#DIV/0!</v>
      </c>
      <c r="Q29" s="116"/>
      <c r="R29" s="116"/>
      <c r="S29" s="116"/>
      <c r="T29" s="15" t="e">
        <f>75+5*AVERAGE(Q29:S29)</f>
        <v>#DIV/0!</v>
      </c>
      <c r="U29" s="82"/>
      <c r="V29" s="82"/>
      <c r="W29" s="82"/>
      <c r="X29" s="82"/>
      <c r="Y29" s="15" t="e">
        <f t="shared" si="0"/>
        <v>#DIV/0!</v>
      </c>
      <c r="Z29" s="82"/>
      <c r="AA29" s="82"/>
      <c r="AB29" s="82"/>
      <c r="AC29" s="15" t="e">
        <f>75+5*AVERAGE(Z29:AB29)</f>
        <v>#DIV/0!</v>
      </c>
      <c r="AD29" s="8"/>
      <c r="AE29" s="97" t="e">
        <f>AVERAGE(I29,M29,Q29,Z29)</f>
        <v>#DIV/0!</v>
      </c>
      <c r="AF29" s="98" t="e">
        <f>AVERAGE(J29,N29,R29,AA29)</f>
        <v>#DIV/0!</v>
      </c>
      <c r="AG29" s="98" t="e">
        <f>AVERAGE(K29,O29,S29,AB29)</f>
        <v>#DIV/0!</v>
      </c>
      <c r="AH29" s="68" t="e">
        <f>75+5*AVERAGE(AE29:AG29)</f>
        <v>#DIV/0!</v>
      </c>
      <c r="AI29" s="109" t="e">
        <f>0.35*P29+0.15*H29+0.15*L29+0.15*T29+0.2*AC29</f>
        <v>#DIV/0!</v>
      </c>
      <c r="AJ29" s="111" t="e">
        <f t="shared" si="2"/>
        <v>#DIV/0!</v>
      </c>
    </row>
    <row r="30" spans="1:36" s="7" customFormat="1" ht="25.5" customHeight="1" x14ac:dyDescent="0.35">
      <c r="A30" s="26"/>
      <c r="B30" s="27"/>
      <c r="C30" s="13" t="s">
        <v>98</v>
      </c>
      <c r="D30" s="14" t="s">
        <v>73</v>
      </c>
      <c r="E30" s="101"/>
      <c r="F30" s="101"/>
      <c r="G30" s="101"/>
      <c r="H30" s="15" t="e">
        <f>75+5*AVERAGE(E30:G30)</f>
        <v>#DIV/0!</v>
      </c>
      <c r="I30" s="92"/>
      <c r="J30" s="92"/>
      <c r="K30" s="92"/>
      <c r="L30" s="15" t="e">
        <f>75+5*AVERAGE(I30:K30)</f>
        <v>#DIV/0!</v>
      </c>
      <c r="M30" s="101"/>
      <c r="N30" s="101"/>
      <c r="O30" s="101"/>
      <c r="P30" s="15" t="e">
        <f>75+5*AVERAGE(M30:O30)</f>
        <v>#DIV/0!</v>
      </c>
      <c r="Q30" s="116"/>
      <c r="R30" s="116"/>
      <c r="S30" s="116"/>
      <c r="T30" s="15" t="e">
        <f>75+5*AVERAGE(Q30:S30)</f>
        <v>#DIV/0!</v>
      </c>
      <c r="U30" s="82"/>
      <c r="V30" s="82"/>
      <c r="W30" s="82"/>
      <c r="X30" s="82"/>
      <c r="Y30" s="15" t="e">
        <f t="shared" si="0"/>
        <v>#DIV/0!</v>
      </c>
      <c r="Z30" s="82"/>
      <c r="AA30" s="82"/>
      <c r="AB30" s="82"/>
      <c r="AC30" s="15" t="e">
        <f>75+5*AVERAGE(Z30:AB30)</f>
        <v>#DIV/0!</v>
      </c>
      <c r="AD30" s="8"/>
      <c r="AE30" s="97" t="e">
        <f>AVERAGE(I30,M30,Q30,Z30)</f>
        <v>#DIV/0!</v>
      </c>
      <c r="AF30" s="98" t="e">
        <f>AVERAGE(J30,N30,R30,AA30)</f>
        <v>#DIV/0!</v>
      </c>
      <c r="AG30" s="98" t="e">
        <f>AVERAGE(K30,O30,S30,AB30)</f>
        <v>#DIV/0!</v>
      </c>
      <c r="AH30" s="68" t="e">
        <f>75+5*AVERAGE(AE30:AG30)</f>
        <v>#DIV/0!</v>
      </c>
      <c r="AI30" s="109" t="e">
        <f>0.35*P30+0.15*H30+0.15*L30+0.15*T30+0.2*AC30</f>
        <v>#DIV/0!</v>
      </c>
      <c r="AJ30" s="111" t="e">
        <f t="shared" si="2"/>
        <v>#DIV/0!</v>
      </c>
    </row>
    <row r="31" spans="1:36" s="7" customFormat="1" ht="25.5" customHeight="1" x14ac:dyDescent="0.35">
      <c r="A31" s="26"/>
      <c r="B31" s="27"/>
      <c r="C31" s="13" t="s">
        <v>99</v>
      </c>
      <c r="D31" s="14" t="s">
        <v>73</v>
      </c>
      <c r="E31" s="101"/>
      <c r="F31" s="101"/>
      <c r="G31" s="101"/>
      <c r="H31" s="15" t="e">
        <f>75+5*AVERAGE(E31:G31)</f>
        <v>#DIV/0!</v>
      </c>
      <c r="I31" s="92"/>
      <c r="J31" s="92"/>
      <c r="K31" s="92"/>
      <c r="L31" s="15" t="e">
        <f>75+5*AVERAGE(I31:K31)</f>
        <v>#DIV/0!</v>
      </c>
      <c r="M31" s="101"/>
      <c r="N31" s="101"/>
      <c r="O31" s="101"/>
      <c r="P31" s="15" t="e">
        <f>75+5*AVERAGE(M31:O31)</f>
        <v>#DIV/0!</v>
      </c>
      <c r="Q31" s="116"/>
      <c r="R31" s="116"/>
      <c r="S31" s="116"/>
      <c r="T31" s="15" t="e">
        <f>75+5*AVERAGE(Q31:S31)</f>
        <v>#DIV/0!</v>
      </c>
      <c r="U31" s="82"/>
      <c r="V31" s="82"/>
      <c r="W31" s="82"/>
      <c r="X31" s="82"/>
      <c r="Y31" s="15" t="e">
        <f t="shared" si="0"/>
        <v>#DIV/0!</v>
      </c>
      <c r="Z31" s="82"/>
      <c r="AA31" s="82"/>
      <c r="AB31" s="82"/>
      <c r="AC31" s="15" t="e">
        <f>75+5*AVERAGE(Z31:AB31)</f>
        <v>#DIV/0!</v>
      </c>
      <c r="AD31" s="8"/>
      <c r="AE31" s="97" t="e">
        <f>AVERAGE(I31,M31,Q31,Z31)</f>
        <v>#DIV/0!</v>
      </c>
      <c r="AF31" s="98" t="e">
        <f>AVERAGE(J31,N31,R31,AA31)</f>
        <v>#DIV/0!</v>
      </c>
      <c r="AG31" s="98" t="e">
        <f>AVERAGE(K31,O31,S31,AB31)</f>
        <v>#DIV/0!</v>
      </c>
      <c r="AH31" s="68" t="e">
        <f>75+5*AVERAGE(AE31:AG31)</f>
        <v>#DIV/0!</v>
      </c>
      <c r="AI31" s="109" t="e">
        <f>0.35*P31+0.15*H31+0.15*L31+0.15*T31+0.2*AC31</f>
        <v>#DIV/0!</v>
      </c>
      <c r="AJ31" s="111" t="e">
        <f t="shared" si="2"/>
        <v>#DIV/0!</v>
      </c>
    </row>
    <row r="32" spans="1:36" ht="25.5" customHeight="1" x14ac:dyDescent="0.35">
      <c r="A32" s="26"/>
      <c r="B32" s="27"/>
      <c r="C32" s="13" t="s">
        <v>100</v>
      </c>
      <c r="D32" s="14" t="s">
        <v>73</v>
      </c>
      <c r="E32" s="101"/>
      <c r="F32" s="101"/>
      <c r="G32" s="101"/>
      <c r="H32" s="15" t="e">
        <f>75+5*AVERAGE(E32:G32)</f>
        <v>#DIV/0!</v>
      </c>
      <c r="I32" s="92"/>
      <c r="J32" s="92"/>
      <c r="K32" s="92"/>
      <c r="L32" s="15" t="e">
        <f>75+5*AVERAGE(I32:K32)</f>
        <v>#DIV/0!</v>
      </c>
      <c r="M32" s="101"/>
      <c r="N32" s="101"/>
      <c r="O32" s="101"/>
      <c r="P32" s="15" t="e">
        <f>75+5*AVERAGE(M32:O32)</f>
        <v>#DIV/0!</v>
      </c>
      <c r="Q32" s="116"/>
      <c r="R32" s="116"/>
      <c r="S32" s="116"/>
      <c r="T32" s="15" t="e">
        <f>75+5*AVERAGE(Q32:S32)</f>
        <v>#DIV/0!</v>
      </c>
      <c r="U32" s="82"/>
      <c r="V32" s="82"/>
      <c r="W32" s="82"/>
      <c r="X32" s="82"/>
      <c r="Y32" s="15" t="e">
        <f t="shared" si="0"/>
        <v>#DIV/0!</v>
      </c>
      <c r="Z32" s="82"/>
      <c r="AA32" s="82"/>
      <c r="AB32" s="82"/>
      <c r="AC32" s="15" t="e">
        <f>75+5*AVERAGE(Z32:AB32)</f>
        <v>#DIV/0!</v>
      </c>
      <c r="AD32" s="8"/>
      <c r="AE32" s="97" t="e">
        <f>AVERAGE(I32,M32,Q32,Z32)</f>
        <v>#DIV/0!</v>
      </c>
      <c r="AF32" s="98" t="e">
        <f>AVERAGE(J32,N32,R32,AA32)</f>
        <v>#DIV/0!</v>
      </c>
      <c r="AG32" s="98" t="e">
        <f>AVERAGE(K32,O32,S32,AB32)</f>
        <v>#DIV/0!</v>
      </c>
      <c r="AH32" s="68" t="e">
        <f>75+5*AVERAGE(AE32:AG32)</f>
        <v>#DIV/0!</v>
      </c>
      <c r="AI32" s="109" t="e">
        <f>0.35*P32+0.15*H32+0.15*L32+0.15*T32+0.2*AC32</f>
        <v>#DIV/0!</v>
      </c>
      <c r="AJ32" s="111" t="e">
        <f t="shared" si="2"/>
        <v>#DIV/0!</v>
      </c>
    </row>
    <row r="33" spans="1:36" ht="25.5" customHeight="1" x14ac:dyDescent="0.35">
      <c r="A33" s="26"/>
      <c r="B33" s="27"/>
      <c r="C33" s="13" t="s">
        <v>101</v>
      </c>
      <c r="D33" s="14" t="s">
        <v>73</v>
      </c>
      <c r="E33" s="101"/>
      <c r="F33" s="101"/>
      <c r="G33" s="101"/>
      <c r="H33" s="15" t="e">
        <f>75+5*AVERAGE(E33:G33)</f>
        <v>#DIV/0!</v>
      </c>
      <c r="I33" s="92"/>
      <c r="J33" s="92"/>
      <c r="K33" s="92"/>
      <c r="L33" s="15" t="e">
        <f>75+5*AVERAGE(I33:K33)</f>
        <v>#DIV/0!</v>
      </c>
      <c r="M33" s="101"/>
      <c r="N33" s="101"/>
      <c r="O33" s="101"/>
      <c r="P33" s="15" t="e">
        <f>75+5*AVERAGE(M33:O33)</f>
        <v>#DIV/0!</v>
      </c>
      <c r="Q33" s="116"/>
      <c r="R33" s="116"/>
      <c r="S33" s="116"/>
      <c r="T33" s="15" t="e">
        <f>75+5*AVERAGE(Q33:S33)</f>
        <v>#DIV/0!</v>
      </c>
      <c r="U33" s="82"/>
      <c r="V33" s="82"/>
      <c r="W33" s="82"/>
      <c r="X33" s="82"/>
      <c r="Y33" s="15" t="e">
        <f t="shared" si="0"/>
        <v>#DIV/0!</v>
      </c>
      <c r="Z33" s="82"/>
      <c r="AA33" s="82"/>
      <c r="AB33" s="82"/>
      <c r="AC33" s="15" t="e">
        <f>75+5*AVERAGE(Z33:AB33)</f>
        <v>#DIV/0!</v>
      </c>
      <c r="AD33" s="8"/>
      <c r="AE33" s="97" t="e">
        <f>AVERAGE(I33,M33,Q33,Z33)</f>
        <v>#DIV/0!</v>
      </c>
      <c r="AF33" s="98" t="e">
        <f>AVERAGE(J33,N33,R33,AA33)</f>
        <v>#DIV/0!</v>
      </c>
      <c r="AG33" s="98" t="e">
        <f>AVERAGE(K33,O33,S33,AB33)</f>
        <v>#DIV/0!</v>
      </c>
      <c r="AH33" s="68" t="e">
        <f>75+5*AVERAGE(AE33:AG33)</f>
        <v>#DIV/0!</v>
      </c>
      <c r="AI33" s="109" t="e">
        <f>0.35*P33+0.15*H33+0.15*L33+0.15*T33+0.2*AC33</f>
        <v>#DIV/0!</v>
      </c>
      <c r="AJ33" s="111" t="e">
        <f t="shared" si="2"/>
        <v>#DIV/0!</v>
      </c>
    </row>
    <row r="34" spans="1:36" ht="25.5" customHeight="1" x14ac:dyDescent="0.35">
      <c r="A34" s="26"/>
      <c r="B34" s="27"/>
      <c r="C34" s="13" t="s">
        <v>102</v>
      </c>
      <c r="D34" s="14" t="s">
        <v>73</v>
      </c>
      <c r="E34" s="101"/>
      <c r="F34" s="101"/>
      <c r="G34" s="101"/>
      <c r="H34" s="15" t="e">
        <f>75+5*AVERAGE(E34:G34)</f>
        <v>#DIV/0!</v>
      </c>
      <c r="I34" s="92"/>
      <c r="J34" s="92"/>
      <c r="K34" s="92"/>
      <c r="L34" s="15" t="e">
        <f>75+5*AVERAGE(I34:K34)</f>
        <v>#DIV/0!</v>
      </c>
      <c r="M34" s="101"/>
      <c r="N34" s="101"/>
      <c r="O34" s="101"/>
      <c r="P34" s="15" t="e">
        <f>75+5*AVERAGE(M34:O34)</f>
        <v>#DIV/0!</v>
      </c>
      <c r="Q34" s="116"/>
      <c r="R34" s="116"/>
      <c r="S34" s="116"/>
      <c r="T34" s="15" t="e">
        <f>75+5*AVERAGE(Q34:S34)</f>
        <v>#DIV/0!</v>
      </c>
      <c r="U34" s="82"/>
      <c r="V34" s="82"/>
      <c r="W34" s="82"/>
      <c r="X34" s="82"/>
      <c r="Y34" s="15" t="e">
        <f t="shared" si="0"/>
        <v>#DIV/0!</v>
      </c>
      <c r="Z34" s="82"/>
      <c r="AA34" s="82"/>
      <c r="AB34" s="82"/>
      <c r="AC34" s="15" t="e">
        <f>75+5*AVERAGE(Z34:AB34)</f>
        <v>#DIV/0!</v>
      </c>
      <c r="AD34" s="8"/>
      <c r="AE34" s="97" t="e">
        <f>AVERAGE(I34,M34,Q34,Z34)</f>
        <v>#DIV/0!</v>
      </c>
      <c r="AF34" s="98" t="e">
        <f>AVERAGE(J34,N34,R34,AA34)</f>
        <v>#DIV/0!</v>
      </c>
      <c r="AG34" s="98" t="e">
        <f>AVERAGE(K34,O34,S34,AB34)</f>
        <v>#DIV/0!</v>
      </c>
      <c r="AH34" s="68" t="e">
        <f>75+5*AVERAGE(AE34:AG34)</f>
        <v>#DIV/0!</v>
      </c>
      <c r="AI34" s="109" t="e">
        <f>0.35*P34+0.15*H34+0.15*L34+0.15*T34+0.2*AC34</f>
        <v>#DIV/0!</v>
      </c>
      <c r="AJ34" s="111" t="e">
        <f t="shared" si="2"/>
        <v>#DIV/0!</v>
      </c>
    </row>
    <row r="35" spans="1:36" s="7" customFormat="1" ht="25.5" customHeight="1" x14ac:dyDescent="0.35">
      <c r="A35" s="26"/>
      <c r="B35" s="27"/>
      <c r="C35" s="13" t="s">
        <v>103</v>
      </c>
      <c r="D35" s="14" t="s">
        <v>73</v>
      </c>
      <c r="E35" s="119"/>
      <c r="F35" s="119"/>
      <c r="G35" s="119"/>
      <c r="H35" s="15" t="e">
        <f>75+5*AVERAGE(E35:G35)</f>
        <v>#DIV/0!</v>
      </c>
      <c r="I35" s="119"/>
      <c r="J35" s="119"/>
      <c r="K35" s="119"/>
      <c r="L35" s="15" t="e">
        <f>75+5*AVERAGE(I35:K35)</f>
        <v>#DIV/0!</v>
      </c>
      <c r="M35" s="119"/>
      <c r="N35" s="119"/>
      <c r="O35" s="119"/>
      <c r="P35" s="15" t="e">
        <f>75+5*AVERAGE(M35:O35)</f>
        <v>#DIV/0!</v>
      </c>
      <c r="Q35" s="119"/>
      <c r="R35" s="119"/>
      <c r="S35" s="119"/>
      <c r="T35" s="15" t="e">
        <f>75+5*AVERAGE(Q35:S35)</f>
        <v>#DIV/0!</v>
      </c>
      <c r="U35" s="119"/>
      <c r="V35" s="119"/>
      <c r="W35" s="119"/>
      <c r="X35" s="119"/>
      <c r="Y35" s="15" t="e">
        <f t="shared" ref="Y35" si="9">75+5*AVERAGE(U35:X35)</f>
        <v>#DIV/0!</v>
      </c>
      <c r="Z35" s="119"/>
      <c r="AA35" s="119"/>
      <c r="AB35" s="119"/>
      <c r="AC35" s="15" t="e">
        <f>75+5*AVERAGE(Z35:AB35)</f>
        <v>#DIV/0!</v>
      </c>
      <c r="AD35" s="8"/>
      <c r="AE35" s="97" t="e">
        <f>AVERAGE(I35,M35,Q35,Z35)</f>
        <v>#DIV/0!</v>
      </c>
      <c r="AF35" s="98" t="e">
        <f>AVERAGE(J35,N35,R35,AA35)</f>
        <v>#DIV/0!</v>
      </c>
      <c r="AG35" s="98" t="e">
        <f>AVERAGE(K35,O35,S35,AB35)</f>
        <v>#DIV/0!</v>
      </c>
      <c r="AH35" s="68" t="e">
        <f>75+5*AVERAGE(AE35:AG35)</f>
        <v>#DIV/0!</v>
      </c>
      <c r="AI35" s="109" t="e">
        <f>0.35*P35+0.15*H35+0.15*L35+0.15*T35+0.2*AC35</f>
        <v>#DIV/0!</v>
      </c>
      <c r="AJ35" s="111" t="e">
        <f t="shared" ref="AJ35" si="10">0.3*AI35</f>
        <v>#DIV/0!</v>
      </c>
    </row>
    <row r="36" spans="1:36" s="7" customFormat="1" ht="25.5" customHeight="1" x14ac:dyDescent="0.35">
      <c r="A36" s="26"/>
      <c r="B36" s="27"/>
      <c r="C36" s="13" t="s">
        <v>104</v>
      </c>
      <c r="D36" s="14" t="s">
        <v>73</v>
      </c>
      <c r="E36" s="119"/>
      <c r="F36" s="119"/>
      <c r="G36" s="119"/>
      <c r="H36" s="15" t="e">
        <f>75+5*AVERAGE(E36:G36)</f>
        <v>#DIV/0!</v>
      </c>
      <c r="I36" s="119"/>
      <c r="J36" s="119"/>
      <c r="K36" s="119"/>
      <c r="L36" s="15" t="e">
        <f>75+5*AVERAGE(I36:K36)</f>
        <v>#DIV/0!</v>
      </c>
      <c r="M36" s="119"/>
      <c r="N36" s="119"/>
      <c r="O36" s="119"/>
      <c r="P36" s="15" t="e">
        <f>75+5*AVERAGE(M36:O36)</f>
        <v>#DIV/0!</v>
      </c>
      <c r="Q36" s="119"/>
      <c r="R36" s="119"/>
      <c r="S36" s="119"/>
      <c r="T36" s="15" t="e">
        <f>75+5*AVERAGE(Q36:S36)</f>
        <v>#DIV/0!</v>
      </c>
      <c r="U36" s="119"/>
      <c r="V36" s="119"/>
      <c r="W36" s="119"/>
      <c r="X36" s="119"/>
      <c r="Y36" s="15" t="e">
        <f t="shared" ref="Y36" si="11">75+5*AVERAGE(U36:X36)</f>
        <v>#DIV/0!</v>
      </c>
      <c r="Z36" s="119"/>
      <c r="AA36" s="119"/>
      <c r="AB36" s="119"/>
      <c r="AC36" s="15" t="e">
        <f>75+5*AVERAGE(Z36:AB36)</f>
        <v>#DIV/0!</v>
      </c>
      <c r="AD36" s="8"/>
      <c r="AE36" s="97" t="e">
        <f>AVERAGE(I36,M36,Q36,Z36)</f>
        <v>#DIV/0!</v>
      </c>
      <c r="AF36" s="98" t="e">
        <f>AVERAGE(J36,N36,R36,AA36)</f>
        <v>#DIV/0!</v>
      </c>
      <c r="AG36" s="98" t="e">
        <f>AVERAGE(K36,O36,S36,AB36)</f>
        <v>#DIV/0!</v>
      </c>
      <c r="AH36" s="68" t="e">
        <f>75+5*AVERAGE(AE36:AG36)</f>
        <v>#DIV/0!</v>
      </c>
      <c r="AI36" s="109" t="e">
        <f>0.35*P36+0.15*H36+0.15*L36+0.15*T36+0.2*AC36</f>
        <v>#DIV/0!</v>
      </c>
      <c r="AJ36" s="111" t="e">
        <f t="shared" ref="AJ36" si="12">0.3*AI36</f>
        <v>#DIV/0!</v>
      </c>
    </row>
    <row r="37" spans="1:36" s="91" customFormat="1" ht="25.5" customHeight="1" thickBot="1" x14ac:dyDescent="0.4">
      <c r="A37" s="84"/>
      <c r="B37" s="85"/>
      <c r="C37" s="86" t="s">
        <v>105</v>
      </c>
      <c r="D37" s="147" t="s">
        <v>73</v>
      </c>
      <c r="E37" s="103"/>
      <c r="F37" s="103"/>
      <c r="G37" s="103"/>
      <c r="H37" s="89" t="e">
        <f>75+5*AVERAGE(E37:G37)</f>
        <v>#DIV/0!</v>
      </c>
      <c r="I37" s="94"/>
      <c r="J37" s="94"/>
      <c r="K37" s="94"/>
      <c r="L37" s="89" t="e">
        <f>75+5*AVERAGE(I37:K37)</f>
        <v>#DIV/0!</v>
      </c>
      <c r="M37" s="103"/>
      <c r="N37" s="103"/>
      <c r="O37" s="103"/>
      <c r="P37" s="89" t="e">
        <f>75+5*AVERAGE(M37:O37)</f>
        <v>#DIV/0!</v>
      </c>
      <c r="Q37" s="118"/>
      <c r="R37" s="118"/>
      <c r="S37" s="118"/>
      <c r="T37" s="89" t="e">
        <f>75+5*AVERAGE(Q37:S37)</f>
        <v>#DIV/0!</v>
      </c>
      <c r="U37" s="88"/>
      <c r="V37" s="88"/>
      <c r="W37" s="88"/>
      <c r="X37" s="88"/>
      <c r="Y37" s="89" t="e">
        <f t="shared" si="0"/>
        <v>#DIV/0!</v>
      </c>
      <c r="Z37" s="88"/>
      <c r="AA37" s="88"/>
      <c r="AB37" s="88"/>
      <c r="AC37" s="89" t="e">
        <f>75+5*AVERAGE(Z37:AB37)</f>
        <v>#DIV/0!</v>
      </c>
      <c r="AD37" s="85"/>
      <c r="AE37" s="105" t="e">
        <f>AVERAGE(I37,M37,Q37,Z37)</f>
        <v>#DIV/0!</v>
      </c>
      <c r="AF37" s="106" t="e">
        <f>AVERAGE(J37,N37,R37,AA37)</f>
        <v>#DIV/0!</v>
      </c>
      <c r="AG37" s="106" t="e">
        <f>AVERAGE(K37,O37,S37,AB37)</f>
        <v>#DIV/0!</v>
      </c>
      <c r="AH37" s="90" t="e">
        <f>75+5*AVERAGE(AE37:AG37)</f>
        <v>#DIV/0!</v>
      </c>
      <c r="AI37" s="109" t="e">
        <f>0.35*P37+0.15*H37+0.15*L37+0.15*T37+0.2*AC37</f>
        <v>#DIV/0!</v>
      </c>
      <c r="AJ37" s="111" t="e">
        <f t="shared" si="2"/>
        <v>#DIV/0!</v>
      </c>
    </row>
    <row r="38" spans="1:36" ht="25.5" customHeight="1" x14ac:dyDescent="0.35">
      <c r="A38" s="26"/>
      <c r="B38" s="27"/>
      <c r="C38" s="13" t="s">
        <v>106</v>
      </c>
      <c r="D38" s="14" t="s">
        <v>58</v>
      </c>
      <c r="E38" s="101"/>
      <c r="F38" s="101"/>
      <c r="G38" s="101"/>
      <c r="H38" s="15" t="e">
        <f>75+5*AVERAGE(E38:G38)</f>
        <v>#DIV/0!</v>
      </c>
      <c r="I38" s="92"/>
      <c r="J38" s="92"/>
      <c r="K38" s="92"/>
      <c r="L38" s="15" t="e">
        <f>75+5*AVERAGE(I38:K38)</f>
        <v>#DIV/0!</v>
      </c>
      <c r="M38" s="82"/>
      <c r="N38" s="82"/>
      <c r="O38" s="82"/>
      <c r="P38" s="15" t="e">
        <f>75+5*AVERAGE(M38:O38)</f>
        <v>#DIV/0!</v>
      </c>
      <c r="Q38" s="119"/>
      <c r="R38" s="119"/>
      <c r="S38" s="119"/>
      <c r="T38" s="15" t="e">
        <f>75+5*AVERAGE(Q38:S38)</f>
        <v>#DIV/0!</v>
      </c>
      <c r="U38" s="82"/>
      <c r="V38" s="82"/>
      <c r="W38" s="82"/>
      <c r="X38" s="82"/>
      <c r="Y38" s="15" t="e">
        <f t="shared" si="0"/>
        <v>#DIV/0!</v>
      </c>
      <c r="Z38" s="82"/>
      <c r="AA38" s="82"/>
      <c r="AB38" s="82"/>
      <c r="AC38" s="15" t="e">
        <f>75+5*AVERAGE(Z38:AB38)</f>
        <v>#DIV/0!</v>
      </c>
      <c r="AD38" s="8"/>
      <c r="AE38" s="99" t="e">
        <f>AVERAGE(I38,M38,Q38,Z38)</f>
        <v>#DIV/0!</v>
      </c>
      <c r="AF38" s="100" t="e">
        <f>AVERAGE(J38,N38,R38,AA38)</f>
        <v>#DIV/0!</v>
      </c>
      <c r="AG38" s="100" t="e">
        <f>AVERAGE(K38,O38,S38,AB38)</f>
        <v>#DIV/0!</v>
      </c>
      <c r="AH38" s="68" t="e">
        <f>75+5*AVERAGE(AE38:AG38)</f>
        <v>#DIV/0!</v>
      </c>
      <c r="AI38" s="109" t="e">
        <f>0.35*T38+0.15*H38+0.15*L38+0.15*P38+0.2*AC38</f>
        <v>#DIV/0!</v>
      </c>
      <c r="AJ38" s="111" t="e">
        <f t="shared" si="2"/>
        <v>#DIV/0!</v>
      </c>
    </row>
    <row r="39" spans="1:36" s="7" customFormat="1" ht="25.5" customHeight="1" x14ac:dyDescent="0.35">
      <c r="A39" s="26"/>
      <c r="B39" s="27"/>
      <c r="C39" s="13" t="s">
        <v>107</v>
      </c>
      <c r="D39" s="14" t="s">
        <v>58</v>
      </c>
      <c r="E39" s="101"/>
      <c r="F39" s="101"/>
      <c r="G39" s="101"/>
      <c r="H39" s="15" t="e">
        <f>75+5*AVERAGE(E39:G39)</f>
        <v>#DIV/0!</v>
      </c>
      <c r="I39" s="92"/>
      <c r="J39" s="92"/>
      <c r="K39" s="92"/>
      <c r="L39" s="15" t="e">
        <f>75+5*AVERAGE(I39:K39)</f>
        <v>#DIV/0!</v>
      </c>
      <c r="M39" s="82"/>
      <c r="N39" s="82"/>
      <c r="O39" s="82"/>
      <c r="P39" s="15" t="e">
        <f>75+5*AVERAGE(M39:O39)</f>
        <v>#DIV/0!</v>
      </c>
      <c r="Q39" s="119"/>
      <c r="R39" s="119"/>
      <c r="S39" s="119"/>
      <c r="T39" s="15" t="e">
        <f>75+5*AVERAGE(Q39:S39)</f>
        <v>#DIV/0!</v>
      </c>
      <c r="U39" s="82"/>
      <c r="V39" s="82"/>
      <c r="W39" s="82"/>
      <c r="X39" s="82"/>
      <c r="Y39" s="15" t="e">
        <f t="shared" si="0"/>
        <v>#DIV/0!</v>
      </c>
      <c r="Z39" s="82"/>
      <c r="AA39" s="82"/>
      <c r="AB39" s="82"/>
      <c r="AC39" s="15" t="e">
        <f>75+5*AVERAGE(Z39:AB39)</f>
        <v>#DIV/0!</v>
      </c>
      <c r="AD39" s="8"/>
      <c r="AE39" s="97" t="e">
        <f>AVERAGE(I39,M39,Q39,Z39)</f>
        <v>#DIV/0!</v>
      </c>
      <c r="AF39" s="98" t="e">
        <f>AVERAGE(J39,N39,R39,AA39)</f>
        <v>#DIV/0!</v>
      </c>
      <c r="AG39" s="98" t="e">
        <f>AVERAGE(K39,O39,S39,AB39)</f>
        <v>#DIV/0!</v>
      </c>
      <c r="AH39" s="68" t="e">
        <f>75+5*AVERAGE(AE39:AG39)</f>
        <v>#DIV/0!</v>
      </c>
      <c r="AI39" s="109" t="e">
        <f>0.35*T39+0.15*H39+0.15*L39+0.15*P39+0.2*AC39</f>
        <v>#DIV/0!</v>
      </c>
      <c r="AJ39" s="111" t="e">
        <f t="shared" si="2"/>
        <v>#DIV/0!</v>
      </c>
    </row>
    <row r="40" spans="1:36" s="7" customFormat="1" ht="25.5" customHeight="1" x14ac:dyDescent="0.35">
      <c r="A40" s="26"/>
      <c r="B40" s="27"/>
      <c r="C40" s="13" t="s">
        <v>108</v>
      </c>
      <c r="D40" s="14" t="s">
        <v>58</v>
      </c>
      <c r="E40" s="101"/>
      <c r="F40" s="101"/>
      <c r="G40" s="101"/>
      <c r="H40" s="15" t="e">
        <f>75+5*AVERAGE(E40:G40)</f>
        <v>#DIV/0!</v>
      </c>
      <c r="I40" s="92"/>
      <c r="J40" s="92"/>
      <c r="K40" s="92"/>
      <c r="L40" s="15" t="e">
        <f>75+5*AVERAGE(I40:K40)</f>
        <v>#DIV/0!</v>
      </c>
      <c r="M40" s="82"/>
      <c r="N40" s="82"/>
      <c r="O40" s="82"/>
      <c r="P40" s="15" t="e">
        <f>75+5*AVERAGE(M40:O40)</f>
        <v>#DIV/0!</v>
      </c>
      <c r="Q40" s="119"/>
      <c r="R40" s="119"/>
      <c r="S40" s="119"/>
      <c r="T40" s="15" t="e">
        <f>75+5*AVERAGE(Q40:S40)</f>
        <v>#DIV/0!</v>
      </c>
      <c r="U40" s="82"/>
      <c r="V40" s="82"/>
      <c r="W40" s="82"/>
      <c r="X40" s="82"/>
      <c r="Y40" s="15" t="e">
        <f t="shared" si="0"/>
        <v>#DIV/0!</v>
      </c>
      <c r="Z40" s="82"/>
      <c r="AA40" s="82"/>
      <c r="AB40" s="82"/>
      <c r="AC40" s="15" t="e">
        <f>75+5*AVERAGE(Z40:AB40)</f>
        <v>#DIV/0!</v>
      </c>
      <c r="AD40" s="8"/>
      <c r="AE40" s="97" t="e">
        <f>AVERAGE(I40,M40,Q40,Z40)</f>
        <v>#DIV/0!</v>
      </c>
      <c r="AF40" s="98" t="e">
        <f>AVERAGE(J40,N40,R40,AA40)</f>
        <v>#DIV/0!</v>
      </c>
      <c r="AG40" s="98" t="e">
        <f>AVERAGE(K40,O40,S40,AB40)</f>
        <v>#DIV/0!</v>
      </c>
      <c r="AH40" s="68" t="e">
        <f>75+5*AVERAGE(AE40:AG40)</f>
        <v>#DIV/0!</v>
      </c>
      <c r="AI40" s="109" t="e">
        <f>0.35*T40+0.15*H40+0.15*L40+0.15*P40+0.2*AC40</f>
        <v>#DIV/0!</v>
      </c>
      <c r="AJ40" s="111" t="e">
        <f t="shared" si="2"/>
        <v>#DIV/0!</v>
      </c>
    </row>
    <row r="41" spans="1:36" s="7" customFormat="1" ht="25.5" customHeight="1" x14ac:dyDescent="0.35">
      <c r="A41" s="26"/>
      <c r="B41" s="27"/>
      <c r="C41" s="13" t="s">
        <v>109</v>
      </c>
      <c r="D41" s="14" t="s">
        <v>58</v>
      </c>
      <c r="E41" s="101"/>
      <c r="F41" s="101"/>
      <c r="G41" s="101"/>
      <c r="H41" s="15" t="e">
        <f>75+5*AVERAGE(E41:G41)</f>
        <v>#DIV/0!</v>
      </c>
      <c r="I41" s="92"/>
      <c r="J41" s="92"/>
      <c r="K41" s="92"/>
      <c r="L41" s="15" t="e">
        <f>75+5*AVERAGE(I41:K41)</f>
        <v>#DIV/0!</v>
      </c>
      <c r="M41" s="82"/>
      <c r="N41" s="82"/>
      <c r="O41" s="82"/>
      <c r="P41" s="15" t="e">
        <f>75+5*AVERAGE(M41:O41)</f>
        <v>#DIV/0!</v>
      </c>
      <c r="Q41" s="119"/>
      <c r="R41" s="119"/>
      <c r="S41" s="119"/>
      <c r="T41" s="15" t="e">
        <f>75+5*AVERAGE(Q41:S41)</f>
        <v>#DIV/0!</v>
      </c>
      <c r="U41" s="82"/>
      <c r="V41" s="82"/>
      <c r="W41" s="82"/>
      <c r="X41" s="82"/>
      <c r="Y41" s="15" t="e">
        <f t="shared" si="0"/>
        <v>#DIV/0!</v>
      </c>
      <c r="Z41" s="82"/>
      <c r="AA41" s="82"/>
      <c r="AB41" s="82"/>
      <c r="AC41" s="15" t="e">
        <f>75+5*AVERAGE(Z41:AB41)</f>
        <v>#DIV/0!</v>
      </c>
      <c r="AD41" s="8"/>
      <c r="AE41" s="97" t="e">
        <f>AVERAGE(I41,M41,Q41,Z41)</f>
        <v>#DIV/0!</v>
      </c>
      <c r="AF41" s="98" t="e">
        <f>AVERAGE(J41,N41,R41,AA41)</f>
        <v>#DIV/0!</v>
      </c>
      <c r="AG41" s="98" t="e">
        <f>AVERAGE(K41,O41,S41,AB41)</f>
        <v>#DIV/0!</v>
      </c>
      <c r="AH41" s="68" t="e">
        <f>75+5*AVERAGE(AE41:AG41)</f>
        <v>#DIV/0!</v>
      </c>
      <c r="AI41" s="109" t="e">
        <f>0.35*T41+0.15*H41+0.15*L41+0.15*P41+0.2*AC41</f>
        <v>#DIV/0!</v>
      </c>
      <c r="AJ41" s="111" t="e">
        <f t="shared" si="2"/>
        <v>#DIV/0!</v>
      </c>
    </row>
    <row r="42" spans="1:36" s="7" customFormat="1" ht="25.5" customHeight="1" x14ac:dyDescent="0.35">
      <c r="A42" s="26"/>
      <c r="B42" s="27"/>
      <c r="C42" s="13" t="s">
        <v>110</v>
      </c>
      <c r="D42" s="14" t="s">
        <v>58</v>
      </c>
      <c r="E42" s="101"/>
      <c r="F42" s="101"/>
      <c r="G42" s="101"/>
      <c r="H42" s="15" t="e">
        <f>75+5*AVERAGE(E42:G42)</f>
        <v>#DIV/0!</v>
      </c>
      <c r="I42" s="92"/>
      <c r="J42" s="92"/>
      <c r="K42" s="92"/>
      <c r="L42" s="15" t="e">
        <f>75+5*AVERAGE(I42:K42)</f>
        <v>#DIV/0!</v>
      </c>
      <c r="M42" s="82"/>
      <c r="N42" s="82"/>
      <c r="O42" s="82"/>
      <c r="P42" s="15" t="e">
        <f>75+5*AVERAGE(M42:O42)</f>
        <v>#DIV/0!</v>
      </c>
      <c r="Q42" s="119"/>
      <c r="R42" s="119"/>
      <c r="S42" s="119"/>
      <c r="T42" s="15" t="e">
        <f>75+5*AVERAGE(Q42:S42)</f>
        <v>#DIV/0!</v>
      </c>
      <c r="U42" s="82"/>
      <c r="V42" s="82"/>
      <c r="W42" s="82"/>
      <c r="X42" s="82"/>
      <c r="Y42" s="15" t="e">
        <f t="shared" si="0"/>
        <v>#DIV/0!</v>
      </c>
      <c r="Z42" s="82"/>
      <c r="AA42" s="82"/>
      <c r="AB42" s="82"/>
      <c r="AC42" s="15" t="e">
        <f>75+5*AVERAGE(Z42:AB42)</f>
        <v>#DIV/0!</v>
      </c>
      <c r="AD42" s="8"/>
      <c r="AE42" s="97" t="e">
        <f>AVERAGE(I42,M42,Q42,Z42)</f>
        <v>#DIV/0!</v>
      </c>
      <c r="AF42" s="98" t="e">
        <f>AVERAGE(J42,N42,R42,AA42)</f>
        <v>#DIV/0!</v>
      </c>
      <c r="AG42" s="98" t="e">
        <f>AVERAGE(K42,O42,S42,AB42)</f>
        <v>#DIV/0!</v>
      </c>
      <c r="AH42" s="68" t="e">
        <f>75+5*AVERAGE(AE42:AG42)</f>
        <v>#DIV/0!</v>
      </c>
      <c r="AI42" s="109" t="e">
        <f>0.35*T42+0.15*H42+0.15*L42+0.15*P42+0.2*AC42</f>
        <v>#DIV/0!</v>
      </c>
      <c r="AJ42" s="111" t="e">
        <f t="shared" si="2"/>
        <v>#DIV/0!</v>
      </c>
    </row>
    <row r="43" spans="1:36" s="7" customFormat="1" ht="25.5" customHeight="1" x14ac:dyDescent="0.35">
      <c r="A43" s="26"/>
      <c r="B43" s="27"/>
      <c r="C43" s="13" t="s">
        <v>111</v>
      </c>
      <c r="D43" s="14" t="s">
        <v>58</v>
      </c>
      <c r="E43" s="101"/>
      <c r="F43" s="101"/>
      <c r="G43" s="101"/>
      <c r="H43" s="15" t="e">
        <f>75+5*AVERAGE(E43:G43)</f>
        <v>#DIV/0!</v>
      </c>
      <c r="I43" s="92"/>
      <c r="J43" s="92"/>
      <c r="K43" s="92"/>
      <c r="L43" s="15" t="e">
        <f>75+5*AVERAGE(I43:K43)</f>
        <v>#DIV/0!</v>
      </c>
      <c r="M43" s="82"/>
      <c r="N43" s="82"/>
      <c r="O43" s="82"/>
      <c r="P43" s="15" t="e">
        <f>75+5*AVERAGE(M43:O43)</f>
        <v>#DIV/0!</v>
      </c>
      <c r="Q43" s="119"/>
      <c r="R43" s="119"/>
      <c r="S43" s="119"/>
      <c r="T43" s="15" t="e">
        <f>75+5*AVERAGE(Q43:S43)</f>
        <v>#DIV/0!</v>
      </c>
      <c r="U43" s="82"/>
      <c r="V43" s="82"/>
      <c r="W43" s="82"/>
      <c r="X43" s="82"/>
      <c r="Y43" s="15" t="e">
        <f t="shared" si="0"/>
        <v>#DIV/0!</v>
      </c>
      <c r="Z43" s="82"/>
      <c r="AA43" s="82"/>
      <c r="AB43" s="82"/>
      <c r="AC43" s="15" t="e">
        <f>75+5*AVERAGE(Z43:AB43)</f>
        <v>#DIV/0!</v>
      </c>
      <c r="AD43" s="8"/>
      <c r="AE43" s="97" t="e">
        <f>AVERAGE(I43,M43,Q43,Z43)</f>
        <v>#DIV/0!</v>
      </c>
      <c r="AF43" s="98" t="e">
        <f>AVERAGE(J43,N43,R43,AA43)</f>
        <v>#DIV/0!</v>
      </c>
      <c r="AG43" s="98" t="e">
        <f>AVERAGE(K43,O43,S43,AB43)</f>
        <v>#DIV/0!</v>
      </c>
      <c r="AH43" s="68" t="e">
        <f>75+5*AVERAGE(AE43:AG43)</f>
        <v>#DIV/0!</v>
      </c>
      <c r="AI43" s="109" t="e">
        <f>0.35*T43+0.15*H43+0.15*L43+0.15*P43+0.2*AC43</f>
        <v>#DIV/0!</v>
      </c>
      <c r="AJ43" s="111" t="e">
        <f t="shared" si="2"/>
        <v>#DIV/0!</v>
      </c>
    </row>
    <row r="44" spans="1:36" s="7" customFormat="1" ht="25.5" customHeight="1" x14ac:dyDescent="0.35">
      <c r="A44" s="26"/>
      <c r="B44" s="27"/>
      <c r="C44" s="13" t="s">
        <v>112</v>
      </c>
      <c r="D44" s="14" t="s">
        <v>58</v>
      </c>
      <c r="E44" s="101"/>
      <c r="F44" s="101"/>
      <c r="G44" s="101"/>
      <c r="H44" s="15" t="e">
        <f>75+5*AVERAGE(E44:G44)</f>
        <v>#DIV/0!</v>
      </c>
      <c r="I44" s="92"/>
      <c r="J44" s="92"/>
      <c r="K44" s="92"/>
      <c r="L44" s="15" t="e">
        <f>75+5*AVERAGE(I44:K44)</f>
        <v>#DIV/0!</v>
      </c>
      <c r="M44" s="82"/>
      <c r="N44" s="82"/>
      <c r="O44" s="82"/>
      <c r="P44" s="15" t="e">
        <f>75+5*AVERAGE(M44:O44)</f>
        <v>#DIV/0!</v>
      </c>
      <c r="Q44" s="119"/>
      <c r="R44" s="119"/>
      <c r="S44" s="119"/>
      <c r="T44" s="15" t="e">
        <f>75+5*AVERAGE(Q44:S44)</f>
        <v>#DIV/0!</v>
      </c>
      <c r="U44" s="82"/>
      <c r="V44" s="82"/>
      <c r="W44" s="82"/>
      <c r="X44" s="82"/>
      <c r="Y44" s="15" t="e">
        <f t="shared" si="0"/>
        <v>#DIV/0!</v>
      </c>
      <c r="Z44" s="82"/>
      <c r="AA44" s="82"/>
      <c r="AB44" s="82"/>
      <c r="AC44" s="15" t="e">
        <f>75+5*AVERAGE(Z44:AB44)</f>
        <v>#DIV/0!</v>
      </c>
      <c r="AD44" s="8"/>
      <c r="AE44" s="97" t="e">
        <f>AVERAGE(I44,M44,Q44,Z44)</f>
        <v>#DIV/0!</v>
      </c>
      <c r="AF44" s="98" t="e">
        <f>AVERAGE(J44,N44,R44,AA44)</f>
        <v>#DIV/0!</v>
      </c>
      <c r="AG44" s="98" t="e">
        <f>AVERAGE(K44,O44,S44,AB44)</f>
        <v>#DIV/0!</v>
      </c>
      <c r="AH44" s="68" t="e">
        <f>75+5*AVERAGE(AE44:AG44)</f>
        <v>#DIV/0!</v>
      </c>
      <c r="AI44" s="109" t="e">
        <f>0.35*T44+0.15*H44+0.15*L44+0.15*P44+0.2*AC44</f>
        <v>#DIV/0!</v>
      </c>
      <c r="AJ44" s="111" t="e">
        <f t="shared" si="2"/>
        <v>#DIV/0!</v>
      </c>
    </row>
    <row r="45" spans="1:36" ht="25.5" customHeight="1" x14ac:dyDescent="0.35">
      <c r="A45" s="26"/>
      <c r="B45" s="27"/>
      <c r="C45" s="13" t="s">
        <v>113</v>
      </c>
      <c r="D45" s="14" t="s">
        <v>58</v>
      </c>
      <c r="E45" s="101"/>
      <c r="F45" s="101"/>
      <c r="G45" s="101"/>
      <c r="H45" s="15" t="e">
        <f>75+5*AVERAGE(E45:G45)</f>
        <v>#DIV/0!</v>
      </c>
      <c r="I45" s="92"/>
      <c r="J45" s="92"/>
      <c r="K45" s="92"/>
      <c r="L45" s="15" t="e">
        <f>75+5*AVERAGE(I45:K45)</f>
        <v>#DIV/0!</v>
      </c>
      <c r="M45" s="82"/>
      <c r="N45" s="82"/>
      <c r="O45" s="82"/>
      <c r="P45" s="15" t="e">
        <f>75+5*AVERAGE(M45:O45)</f>
        <v>#DIV/0!</v>
      </c>
      <c r="Q45" s="119"/>
      <c r="R45" s="119"/>
      <c r="S45" s="119"/>
      <c r="T45" s="15" t="e">
        <f>75+5*AVERAGE(Q45:S45)</f>
        <v>#DIV/0!</v>
      </c>
      <c r="U45" s="82"/>
      <c r="V45" s="82"/>
      <c r="W45" s="82"/>
      <c r="X45" s="82"/>
      <c r="Y45" s="15" t="e">
        <f t="shared" si="0"/>
        <v>#DIV/0!</v>
      </c>
      <c r="Z45" s="82"/>
      <c r="AA45" s="82"/>
      <c r="AB45" s="82"/>
      <c r="AC45" s="15" t="e">
        <f>75+5*AVERAGE(Z45:AB45)</f>
        <v>#DIV/0!</v>
      </c>
      <c r="AD45" s="8"/>
      <c r="AE45" s="97" t="e">
        <f>AVERAGE(I45,M45,Q45,Z45)</f>
        <v>#DIV/0!</v>
      </c>
      <c r="AF45" s="98" t="e">
        <f>AVERAGE(J45,N45,R45,AA45)</f>
        <v>#DIV/0!</v>
      </c>
      <c r="AG45" s="98" t="e">
        <f>AVERAGE(K45,O45,S45,AB45)</f>
        <v>#DIV/0!</v>
      </c>
      <c r="AH45" s="68" t="e">
        <f>75+5*AVERAGE(AE45:AG45)</f>
        <v>#DIV/0!</v>
      </c>
      <c r="AI45" s="109" t="e">
        <f>0.35*T45+0.15*H45+0.15*L45+0.15*P45+0.2*AC45</f>
        <v>#DIV/0!</v>
      </c>
      <c r="AJ45" s="111" t="e">
        <f t="shared" si="2"/>
        <v>#DIV/0!</v>
      </c>
    </row>
    <row r="46" spans="1:36" ht="25.5" customHeight="1" x14ac:dyDescent="0.35">
      <c r="A46" s="26"/>
      <c r="B46" s="27"/>
      <c r="C46" s="13" t="s">
        <v>114</v>
      </c>
      <c r="D46" s="14" t="s">
        <v>58</v>
      </c>
      <c r="E46" s="101"/>
      <c r="F46" s="101"/>
      <c r="G46" s="101"/>
      <c r="H46" s="15" t="e">
        <f>75+5*AVERAGE(E46:G46)</f>
        <v>#DIV/0!</v>
      </c>
      <c r="I46" s="92"/>
      <c r="J46" s="92"/>
      <c r="K46" s="92"/>
      <c r="L46" s="15" t="e">
        <f>75+5*AVERAGE(I46:K46)</f>
        <v>#DIV/0!</v>
      </c>
      <c r="M46" s="82"/>
      <c r="N46" s="82"/>
      <c r="O46" s="82"/>
      <c r="P46" s="15" t="e">
        <f>75+5*AVERAGE(M46:O46)</f>
        <v>#DIV/0!</v>
      </c>
      <c r="Q46" s="119"/>
      <c r="R46" s="119"/>
      <c r="S46" s="119"/>
      <c r="T46" s="15" t="e">
        <f>75+5*AVERAGE(Q46:S46)</f>
        <v>#DIV/0!</v>
      </c>
      <c r="U46" s="82"/>
      <c r="V46" s="82"/>
      <c r="W46" s="82"/>
      <c r="X46" s="82"/>
      <c r="Y46" s="15" t="e">
        <f t="shared" si="0"/>
        <v>#DIV/0!</v>
      </c>
      <c r="Z46" s="82"/>
      <c r="AA46" s="82"/>
      <c r="AB46" s="82"/>
      <c r="AC46" s="15" t="e">
        <f>75+5*AVERAGE(Z46:AB46)</f>
        <v>#DIV/0!</v>
      </c>
      <c r="AD46" s="8"/>
      <c r="AE46" s="97" t="e">
        <f>AVERAGE(I46,M46,Q46,Z46)</f>
        <v>#DIV/0!</v>
      </c>
      <c r="AF46" s="98" t="e">
        <f>AVERAGE(J46,N46,R46,AA46)</f>
        <v>#DIV/0!</v>
      </c>
      <c r="AG46" s="98" t="e">
        <f>AVERAGE(K46,O46,S46,AB46)</f>
        <v>#DIV/0!</v>
      </c>
      <c r="AH46" s="68" t="e">
        <f>75+5*AVERAGE(AE46:AG46)</f>
        <v>#DIV/0!</v>
      </c>
      <c r="AI46" s="109" t="e">
        <f>0.35*T46+0.15*H46+0.15*L46+0.15*P46+0.2*AC46</f>
        <v>#DIV/0!</v>
      </c>
      <c r="AJ46" s="111" t="e">
        <f t="shared" si="2"/>
        <v>#DIV/0!</v>
      </c>
    </row>
    <row r="47" spans="1:36" s="91" customFormat="1" ht="25.5" customHeight="1" thickBot="1" x14ac:dyDescent="0.4">
      <c r="A47" s="84"/>
      <c r="B47" s="85"/>
      <c r="C47" s="86" t="s">
        <v>115</v>
      </c>
      <c r="D47" s="87" t="s">
        <v>58</v>
      </c>
      <c r="E47" s="103"/>
      <c r="F47" s="103"/>
      <c r="G47" s="103"/>
      <c r="H47" s="89" t="e">
        <f>75+5*AVERAGE(E47:G47)</f>
        <v>#DIV/0!</v>
      </c>
      <c r="I47" s="94"/>
      <c r="J47" s="94"/>
      <c r="K47" s="94"/>
      <c r="L47" s="89" t="e">
        <f>75+5*AVERAGE(I47:K47)</f>
        <v>#DIV/0!</v>
      </c>
      <c r="M47" s="88"/>
      <c r="N47" s="88"/>
      <c r="O47" s="88"/>
      <c r="P47" s="89" t="e">
        <f>75+5*AVERAGE(M47:O47)</f>
        <v>#DIV/0!</v>
      </c>
      <c r="Q47" s="120"/>
      <c r="R47" s="120"/>
      <c r="S47" s="120"/>
      <c r="T47" s="89" t="e">
        <f>75+5*AVERAGE(Q47:S47)</f>
        <v>#DIV/0!</v>
      </c>
      <c r="U47" s="88"/>
      <c r="V47" s="88"/>
      <c r="W47" s="88"/>
      <c r="X47" s="88"/>
      <c r="Y47" s="89" t="e">
        <f t="shared" si="0"/>
        <v>#DIV/0!</v>
      </c>
      <c r="Z47" s="88"/>
      <c r="AA47" s="88"/>
      <c r="AB47" s="88"/>
      <c r="AC47" s="89" t="e">
        <f>75+5*AVERAGE(Z47:AB47)</f>
        <v>#DIV/0!</v>
      </c>
      <c r="AD47" s="85"/>
      <c r="AE47" s="105" t="e">
        <f>AVERAGE(I47,M47,Q47,Z47)</f>
        <v>#DIV/0!</v>
      </c>
      <c r="AF47" s="106" t="e">
        <f>AVERAGE(J47,N47,R47,AA47)</f>
        <v>#DIV/0!</v>
      </c>
      <c r="AG47" s="106" t="e">
        <f>AVERAGE(K47,O47,S47,AB47)</f>
        <v>#DIV/0!</v>
      </c>
      <c r="AH47" s="90" t="e">
        <f>75+5*AVERAGE(AE47:AG47)</f>
        <v>#DIV/0!</v>
      </c>
      <c r="AI47" s="109" t="e">
        <f>0.35*T47+0.15*H47+0.15*L47+0.15*P47+0.2*AC47</f>
        <v>#DIV/0!</v>
      </c>
      <c r="AJ47" s="111" t="e">
        <f t="shared" si="2"/>
        <v>#DIV/0!</v>
      </c>
    </row>
    <row r="48" spans="1:36" ht="25.5" hidden="1" customHeight="1" x14ac:dyDescent="0.35">
      <c r="A48" s="29"/>
      <c r="B48" s="30"/>
      <c r="C48" s="16"/>
      <c r="D48" s="17" t="s">
        <v>58</v>
      </c>
      <c r="E48" s="18"/>
      <c r="F48" s="19"/>
      <c r="G48" s="19"/>
      <c r="H48" s="21" t="e">
        <f>75+5*AVERAGE(E48:G48)</f>
        <v>#DIV/0!</v>
      </c>
      <c r="I48" s="18"/>
      <c r="J48" s="19"/>
      <c r="K48" s="19"/>
      <c r="L48" s="21" t="e">
        <f>75+5*AVERAGE(I48:K48)</f>
        <v>#DIV/0!</v>
      </c>
      <c r="M48" s="18"/>
      <c r="N48" s="19"/>
      <c r="O48" s="19"/>
      <c r="P48" s="21" t="e">
        <f>75+5*AVERAGE(M48:O48)</f>
        <v>#DIV/0!</v>
      </c>
      <c r="Q48" s="18"/>
      <c r="R48" s="19"/>
      <c r="S48" s="19"/>
      <c r="T48" s="21" t="e">
        <f>75+5*AVERAGE(Q48:S48)</f>
        <v>#DIV/0!</v>
      </c>
      <c r="U48" s="18"/>
      <c r="V48" s="19"/>
      <c r="W48" s="19"/>
      <c r="X48" s="20"/>
      <c r="Y48" s="21" t="e">
        <f t="shared" si="0"/>
        <v>#DIV/0!</v>
      </c>
      <c r="Z48" s="18"/>
      <c r="AA48" s="19"/>
      <c r="AB48" s="19"/>
      <c r="AC48" s="21" t="e">
        <f>75+5*AVERAGE(Z48:AB48)</f>
        <v>#DIV/0!</v>
      </c>
      <c r="AD48" s="8"/>
      <c r="AE48" s="72" t="e">
        <f>מידע!$H$11*Q48+מידע!$H$12*AVERAGE(I48,M48,E48,U48)+מידע!$H$13*'גיליון הערכה פרטני'!Z48</f>
        <v>#DIV/0!</v>
      </c>
      <c r="AF48" s="73" t="e">
        <f>מידע!$H$11*R48+מידע!$H$12*AVERAGE(J48,N48,F48,V48)+מידע!$H$13*'גיליון הערכה פרטני'!AA48</f>
        <v>#DIV/0!</v>
      </c>
      <c r="AG48" s="73" t="e">
        <f>מידע!$H$11*S48+מידע!$H$12*AVERAGE(K48,O48,G48,W48)+מידע!$H$13*'גיליון הערכה פרטני'!AB48</f>
        <v>#DIV/0!</v>
      </c>
      <c r="AH48" s="69" t="e">
        <f>75+5*AVERAGE(AE48:AG48)</f>
        <v>#DIV/0!</v>
      </c>
    </row>
    <row r="49" spans="3:35" s="4" customFormat="1" ht="15.5" x14ac:dyDescent="0.35">
      <c r="C49" s="95" t="s">
        <v>9</v>
      </c>
      <c r="D49" s="22"/>
      <c r="E49" s="23" t="e">
        <f>75+5*AVERAGE(E6:E48)</f>
        <v>#DIV/0!</v>
      </c>
      <c r="F49" s="23" t="e">
        <f>75+5*AVERAGE(F6:F48)</f>
        <v>#DIV/0!</v>
      </c>
      <c r="G49" s="23" t="e">
        <f>75+5*AVERAGE(G6:G48)</f>
        <v>#DIV/0!</v>
      </c>
      <c r="H49" s="23" t="e">
        <f>AVERAGE(H6:H47)</f>
        <v>#DIV/0!</v>
      </c>
      <c r="I49" s="23" t="e">
        <f>75+5*AVERAGE(I6:I47)</f>
        <v>#DIV/0!</v>
      </c>
      <c r="J49" s="96" t="e">
        <f>75+5*AVERAGE(J6:J47)</f>
        <v>#DIV/0!</v>
      </c>
      <c r="K49" s="96" t="e">
        <f>75+5*AVERAGE(K6:K47)</f>
        <v>#DIV/0!</v>
      </c>
      <c r="L49" s="96" t="e">
        <f>AVERAGE(L6:L47)</f>
        <v>#DIV/0!</v>
      </c>
      <c r="M49" s="96" t="e">
        <f t="shared" ref="M49:O49" si="13">75+5*AVERAGE(M6:M47)</f>
        <v>#DIV/0!</v>
      </c>
      <c r="N49" s="96" t="e">
        <f t="shared" si="13"/>
        <v>#DIV/0!</v>
      </c>
      <c r="O49" s="96" t="e">
        <f t="shared" si="13"/>
        <v>#DIV/0!</v>
      </c>
      <c r="P49" s="96" t="e">
        <f>AVERAGE(P6:P47)</f>
        <v>#DIV/0!</v>
      </c>
      <c r="Q49" s="96" t="e">
        <f>75+5*AVERAGE(Q6:Q47)</f>
        <v>#DIV/0!</v>
      </c>
      <c r="R49" s="96" t="e">
        <f>75+5*AVERAGE(R6:R47)</f>
        <v>#DIV/0!</v>
      </c>
      <c r="S49" s="96" t="e">
        <f>75+5*AVERAGE(S6:S47)</f>
        <v>#DIV/0!</v>
      </c>
      <c r="T49" s="96" t="e">
        <f>AVERAGE(T6:T47)</f>
        <v>#DIV/0!</v>
      </c>
      <c r="U49" s="96" t="e">
        <f t="shared" ref="U49:AG49" si="14">75+5*AVERAGE(U6:U47)</f>
        <v>#DIV/0!</v>
      </c>
      <c r="V49" s="96" t="e">
        <f t="shared" si="14"/>
        <v>#DIV/0!</v>
      </c>
      <c r="W49" s="96" t="e">
        <f t="shared" si="14"/>
        <v>#DIV/0!</v>
      </c>
      <c r="X49" s="96" t="e">
        <f t="shared" si="14"/>
        <v>#DIV/0!</v>
      </c>
      <c r="Y49" s="96" t="e">
        <f t="shared" si="14"/>
        <v>#DIV/0!</v>
      </c>
      <c r="Z49" s="96" t="e">
        <f t="shared" si="14"/>
        <v>#DIV/0!</v>
      </c>
      <c r="AA49" s="96" t="e">
        <f t="shared" si="14"/>
        <v>#DIV/0!</v>
      </c>
      <c r="AB49" s="96" t="e">
        <f t="shared" si="14"/>
        <v>#DIV/0!</v>
      </c>
      <c r="AC49" s="96" t="e">
        <f>AVERAGE(AC6:AC47)</f>
        <v>#DIV/0!</v>
      </c>
      <c r="AD49" s="96" t="e">
        <f t="shared" si="14"/>
        <v>#DIV/0!</v>
      </c>
      <c r="AE49" s="96" t="e">
        <f t="shared" si="14"/>
        <v>#DIV/0!</v>
      </c>
      <c r="AF49" s="96" t="e">
        <f t="shared" si="14"/>
        <v>#DIV/0!</v>
      </c>
      <c r="AG49" s="96" t="e">
        <f t="shared" si="14"/>
        <v>#DIV/0!</v>
      </c>
      <c r="AH49" s="96" t="e">
        <f>AVERAGE(AH6:AH47)</f>
        <v>#DIV/0!</v>
      </c>
      <c r="AI49" s="96" t="e">
        <f>AVERAGE(AI6:AI47)</f>
        <v>#DIV/0!</v>
      </c>
    </row>
    <row r="50" spans="3:35" s="4" customFormat="1" x14ac:dyDescent="0.3">
      <c r="D50" s="5"/>
      <c r="Q50" s="8"/>
      <c r="R50" s="8"/>
      <c r="S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3:35" s="4" customFormat="1" x14ac:dyDescent="0.3">
      <c r="D51" s="5"/>
      <c r="H51" s="45"/>
      <c r="L51" s="45"/>
      <c r="P51" s="45"/>
      <c r="T51" s="45"/>
      <c r="U51" s="8"/>
      <c r="V51" s="8"/>
      <c r="W51" s="8"/>
      <c r="X51" s="8"/>
      <c r="Y51" s="45"/>
      <c r="Z51" s="8"/>
      <c r="AA51" s="8"/>
      <c r="AB51" s="8"/>
      <c r="AC51" s="45"/>
      <c r="AD51" s="8"/>
      <c r="AH51" s="45" t="e">
        <f>MIN(AH6:AH48)</f>
        <v>#DIV/0!</v>
      </c>
    </row>
    <row r="52" spans="3:35" s="4" customFormat="1" x14ac:dyDescent="0.3">
      <c r="D52" s="5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3:35" s="4" customFormat="1" x14ac:dyDescent="0.3">
      <c r="D53" s="5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3:35" s="4" customFormat="1" x14ac:dyDescent="0.3">
      <c r="D54" s="5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3:35" s="4" customFormat="1" x14ac:dyDescent="0.3">
      <c r="D55" s="5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3:35" s="4" customFormat="1" x14ac:dyDescent="0.3">
      <c r="D56" s="5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3:35" s="4" customFormat="1" x14ac:dyDescent="0.3">
      <c r="D57" s="5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3:35" s="4" customFormat="1" x14ac:dyDescent="0.3">
      <c r="D58" s="5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3:35" s="4" customFormat="1" x14ac:dyDescent="0.3">
      <c r="D59" s="5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3:35" s="4" customFormat="1" x14ac:dyDescent="0.3">
      <c r="D60" s="5"/>
      <c r="U60" s="8"/>
      <c r="V60" s="8"/>
      <c r="W60" s="8"/>
      <c r="X60" s="8"/>
      <c r="Y60" s="8"/>
      <c r="Z60" s="8"/>
      <c r="AA60" s="8"/>
      <c r="AB60" s="8"/>
      <c r="AC60" s="8"/>
    </row>
    <row r="61" spans="3:35" s="4" customFormat="1" x14ac:dyDescent="0.3">
      <c r="D61" s="5"/>
      <c r="U61" s="8"/>
      <c r="V61" s="8"/>
      <c r="W61" s="8"/>
      <c r="X61" s="8"/>
      <c r="Y61" s="8"/>
      <c r="Z61" s="8"/>
      <c r="AA61" s="8"/>
      <c r="AB61" s="8"/>
      <c r="AC61" s="8"/>
    </row>
    <row r="62" spans="3:35" s="4" customFormat="1" x14ac:dyDescent="0.3">
      <c r="D62" s="5"/>
      <c r="U62" s="8"/>
      <c r="V62" s="8"/>
      <c r="W62" s="8"/>
      <c r="X62" s="8"/>
      <c r="Y62" s="8"/>
      <c r="Z62" s="8"/>
      <c r="AA62" s="8"/>
      <c r="AB62" s="8"/>
      <c r="AC62" s="8"/>
    </row>
    <row r="63" spans="3:35" s="4" customFormat="1" x14ac:dyDescent="0.3">
      <c r="D63" s="5"/>
      <c r="U63" s="8"/>
      <c r="V63" s="8"/>
      <c r="W63" s="8"/>
      <c r="X63" s="8"/>
      <c r="Y63" s="8"/>
      <c r="Z63" s="8"/>
      <c r="AA63" s="8"/>
      <c r="AB63" s="8"/>
      <c r="AC63" s="8"/>
    </row>
    <row r="64" spans="3:35" s="4" customFormat="1" x14ac:dyDescent="0.3">
      <c r="D64" s="5"/>
      <c r="U64" s="8"/>
      <c r="V64" s="8"/>
      <c r="W64" s="8"/>
      <c r="X64" s="8"/>
      <c r="Y64" s="8"/>
      <c r="Z64" s="8"/>
      <c r="AA64" s="8"/>
      <c r="AB64" s="8"/>
      <c r="AC64" s="8"/>
    </row>
    <row r="65" spans="4:29" s="4" customFormat="1" x14ac:dyDescent="0.3">
      <c r="D65" s="5"/>
      <c r="U65" s="8"/>
      <c r="V65" s="8"/>
      <c r="W65" s="8"/>
      <c r="X65" s="8"/>
      <c r="Y65" s="8"/>
      <c r="Z65" s="8"/>
      <c r="AA65" s="8"/>
      <c r="AB65" s="8"/>
      <c r="AC65" s="8"/>
    </row>
    <row r="66" spans="4:29" s="4" customFormat="1" x14ac:dyDescent="0.3">
      <c r="D66" s="5"/>
      <c r="U66" s="8"/>
      <c r="V66" s="8"/>
      <c r="W66" s="8"/>
      <c r="X66" s="8"/>
      <c r="Y66" s="8"/>
      <c r="Z66" s="8"/>
      <c r="AA66" s="8"/>
      <c r="AB66" s="8"/>
      <c r="AC66" s="8"/>
    </row>
    <row r="67" spans="4:29" s="4" customFormat="1" x14ac:dyDescent="0.3">
      <c r="D67" s="5"/>
      <c r="U67" s="8"/>
      <c r="V67" s="8"/>
      <c r="W67" s="8"/>
      <c r="X67" s="8"/>
      <c r="Y67" s="8"/>
      <c r="Z67" s="8"/>
      <c r="AA67" s="8"/>
      <c r="AB67" s="8"/>
      <c r="AC67" s="8"/>
    </row>
    <row r="68" spans="4:29" s="4" customFormat="1" x14ac:dyDescent="0.3">
      <c r="D68" s="5"/>
      <c r="U68" s="8"/>
      <c r="V68" s="8"/>
      <c r="W68" s="8"/>
      <c r="X68" s="8"/>
      <c r="Y68" s="8"/>
      <c r="Z68" s="8"/>
      <c r="AA68" s="8"/>
      <c r="AB68" s="8"/>
      <c r="AC68" s="8"/>
    </row>
    <row r="69" spans="4:29" s="4" customFormat="1" x14ac:dyDescent="0.3">
      <c r="D69" s="5"/>
      <c r="U69" s="8"/>
      <c r="V69" s="8"/>
      <c r="W69" s="8"/>
      <c r="X69" s="8"/>
      <c r="Y69" s="8"/>
      <c r="Z69" s="8"/>
      <c r="AA69" s="8"/>
      <c r="AB69" s="8"/>
      <c r="AC69" s="8"/>
    </row>
    <row r="70" spans="4:29" s="4" customFormat="1" x14ac:dyDescent="0.3">
      <c r="D70" s="5"/>
      <c r="U70" s="8"/>
      <c r="V70" s="8"/>
      <c r="W70" s="8"/>
      <c r="X70" s="8"/>
      <c r="Y70" s="8"/>
      <c r="Z70" s="8"/>
      <c r="AA70" s="8"/>
      <c r="AB70" s="8"/>
      <c r="AC70" s="8"/>
    </row>
    <row r="71" spans="4:29" s="4" customFormat="1" x14ac:dyDescent="0.3">
      <c r="D71" s="5"/>
      <c r="U71" s="8"/>
      <c r="V71" s="8"/>
      <c r="W71" s="8"/>
      <c r="X71" s="8"/>
      <c r="Y71" s="8"/>
      <c r="Z71" s="8"/>
      <c r="AA71" s="8"/>
      <c r="AB71" s="8"/>
      <c r="AC71" s="8"/>
    </row>
    <row r="72" spans="4:29" s="4" customFormat="1" x14ac:dyDescent="0.3">
      <c r="D72" s="5"/>
      <c r="U72" s="8"/>
      <c r="V72" s="8"/>
      <c r="W72" s="8"/>
      <c r="X72" s="8"/>
      <c r="Y72" s="8"/>
      <c r="Z72" s="8"/>
      <c r="AA72" s="8"/>
      <c r="AB72" s="8"/>
      <c r="AC72" s="8"/>
    </row>
    <row r="73" spans="4:29" s="4" customFormat="1" x14ac:dyDescent="0.3">
      <c r="D73" s="5"/>
      <c r="U73" s="8"/>
      <c r="V73" s="8"/>
      <c r="W73" s="8"/>
      <c r="X73" s="8"/>
      <c r="Y73" s="8"/>
      <c r="Z73" s="8"/>
      <c r="AA73" s="8"/>
      <c r="AB73" s="8"/>
      <c r="AC73" s="8"/>
    </row>
    <row r="74" spans="4:29" s="4" customFormat="1" x14ac:dyDescent="0.3">
      <c r="D74" s="5"/>
      <c r="U74" s="8"/>
      <c r="V74" s="8"/>
      <c r="W74" s="8"/>
      <c r="X74" s="8"/>
      <c r="Y74" s="8"/>
      <c r="Z74" s="8"/>
      <c r="AA74" s="8"/>
      <c r="AB74" s="8"/>
      <c r="AC74" s="8"/>
    </row>
    <row r="75" spans="4:29" s="4" customFormat="1" x14ac:dyDescent="0.3">
      <c r="D75" s="5"/>
      <c r="U75" s="8"/>
      <c r="V75" s="8"/>
      <c r="W75" s="8"/>
      <c r="X75" s="8"/>
      <c r="Y75" s="8"/>
      <c r="Z75" s="8"/>
      <c r="AA75" s="8"/>
      <c r="AB75" s="8"/>
      <c r="AC75" s="8"/>
    </row>
    <row r="76" spans="4:29" s="4" customFormat="1" x14ac:dyDescent="0.3">
      <c r="D76" s="5"/>
      <c r="U76" s="8"/>
      <c r="V76" s="8"/>
      <c r="W76" s="8"/>
      <c r="X76" s="8"/>
      <c r="Y76" s="8"/>
      <c r="Z76" s="8"/>
      <c r="AA76" s="8"/>
      <c r="AB76" s="8"/>
      <c r="AC76" s="8"/>
    </row>
    <row r="77" spans="4:29" s="4" customFormat="1" x14ac:dyDescent="0.3">
      <c r="D77" s="5"/>
      <c r="U77" s="8"/>
      <c r="V77" s="8"/>
      <c r="W77" s="8"/>
      <c r="X77" s="8"/>
      <c r="Y77" s="8"/>
      <c r="Z77" s="8"/>
      <c r="AA77" s="8"/>
      <c r="AB77" s="8"/>
      <c r="AC77" s="8"/>
    </row>
  </sheetData>
  <dataConsolidate/>
  <mergeCells count="9">
    <mergeCell ref="Q4:T4"/>
    <mergeCell ref="AE4:AH4"/>
    <mergeCell ref="U4:Y4"/>
    <mergeCell ref="Z4:AC4"/>
    <mergeCell ref="C4:C5"/>
    <mergeCell ref="D4:D5"/>
    <mergeCell ref="E4:H4"/>
    <mergeCell ref="I4:L4"/>
    <mergeCell ref="M4:P4"/>
  </mergeCells>
  <dataValidations count="2">
    <dataValidation allowBlank="1" showInputMessage="1" showErrorMessage="1" errorTitle="ערכים צריכים להיות 1 עד 5 בלבד!" sqref="AE6:AG48"/>
    <dataValidation type="list" allowBlank="1" showInputMessage="1" showErrorMessage="1" errorTitle="ערכים צריכים להיות 1 עד 5 בלבד!" sqref="Q6:S48 I6:K48 Z6:AB48 E6:G48 U6:X48 M6:O48">
      <formula1>"1,2,3,4,5"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4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9"/>
  <sheetViews>
    <sheetView rightToLeft="1" topLeftCell="A16" zoomScale="96" zoomScaleNormal="96" workbookViewId="0">
      <selection activeCell="D17" sqref="D17"/>
    </sheetView>
  </sheetViews>
  <sheetFormatPr defaultRowHeight="14" x14ac:dyDescent="0.3"/>
  <cols>
    <col min="1" max="1" width="9.08203125" style="53" customWidth="1"/>
    <col min="2" max="2" width="16.9140625" style="1" customWidth="1"/>
    <col min="3" max="8" width="16.9140625" style="7" customWidth="1"/>
    <col min="9" max="30" width="9.08203125" style="8" customWidth="1"/>
  </cols>
  <sheetData>
    <row r="1" spans="1:30" s="32" customFormat="1" x14ac:dyDescent="0.3">
      <c r="A1" s="53"/>
      <c r="B1" s="31"/>
    </row>
    <row r="2" spans="1:30" s="32" customFormat="1" x14ac:dyDescent="0.3">
      <c r="A2" s="53"/>
      <c r="B2" s="57"/>
      <c r="C2" s="53"/>
      <c r="D2" s="53"/>
      <c r="E2" s="53"/>
      <c r="F2" s="53"/>
      <c r="G2" s="53"/>
      <c r="H2" s="53"/>
    </row>
    <row r="3" spans="1:30" x14ac:dyDescent="0.3">
      <c r="B3" s="33" t="s">
        <v>13</v>
      </c>
      <c r="C3" s="34"/>
      <c r="D3" s="34"/>
      <c r="E3" s="34"/>
      <c r="F3" s="34"/>
      <c r="G3" s="33"/>
      <c r="H3" s="33"/>
    </row>
    <row r="4" spans="1:30" s="7" customFormat="1" x14ac:dyDescent="0.3">
      <c r="A4" s="53"/>
      <c r="B4" s="59"/>
      <c r="C4" s="27"/>
      <c r="D4" s="27"/>
      <c r="E4" s="27"/>
      <c r="F4" s="27"/>
      <c r="G4" s="27"/>
      <c r="H4" s="2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s="7" customFormat="1" x14ac:dyDescent="0.3">
      <c r="A5" s="53"/>
      <c r="B5" s="60" t="s">
        <v>21</v>
      </c>
      <c r="C5" s="27"/>
      <c r="D5" s="27"/>
      <c r="E5" s="27"/>
      <c r="F5" s="27"/>
      <c r="G5" s="27"/>
      <c r="H5" s="2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7" customFormat="1" x14ac:dyDescent="0.3">
      <c r="A6" s="53"/>
      <c r="B6" s="61">
        <v>1</v>
      </c>
      <c r="C6" s="36">
        <v>2</v>
      </c>
      <c r="D6" s="36">
        <v>3</v>
      </c>
      <c r="E6" s="36">
        <v>4</v>
      </c>
      <c r="F6" s="36">
        <v>5</v>
      </c>
      <c r="G6" s="36"/>
      <c r="H6" s="3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3">
      <c r="B7" s="37">
        <v>80</v>
      </c>
      <c r="C7" s="37">
        <v>85</v>
      </c>
      <c r="D7" s="37">
        <v>90</v>
      </c>
      <c r="E7" s="30">
        <v>95</v>
      </c>
      <c r="F7" s="30">
        <v>100</v>
      </c>
      <c r="G7" s="30"/>
      <c r="H7" s="30"/>
    </row>
    <row r="8" spans="1:30" s="7" customFormat="1" x14ac:dyDescent="0.3">
      <c r="A8" s="53"/>
      <c r="B8" s="38"/>
      <c r="C8" s="38"/>
      <c r="D8" s="38"/>
      <c r="E8" s="27"/>
      <c r="F8" s="27"/>
      <c r="G8" s="27"/>
      <c r="H8" s="2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s="7" customFormat="1" x14ac:dyDescent="0.3">
      <c r="A9" s="53"/>
      <c r="B9" s="63"/>
      <c r="C9" s="38"/>
      <c r="D9" s="38"/>
      <c r="E9" s="38"/>
      <c r="F9" s="38"/>
      <c r="G9" s="27"/>
      <c r="H9" s="2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s="7" customFormat="1" x14ac:dyDescent="0.3">
      <c r="A10" s="53"/>
      <c r="B10" s="60" t="s">
        <v>16</v>
      </c>
      <c r="C10" s="38"/>
      <c r="D10" s="49"/>
      <c r="E10" s="38"/>
      <c r="F10" s="48" t="s">
        <v>15</v>
      </c>
      <c r="G10" s="39"/>
      <c r="H10" s="3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s="7" customFormat="1" x14ac:dyDescent="0.3">
      <c r="A11" s="53"/>
      <c r="B11" s="79" t="s">
        <v>116</v>
      </c>
      <c r="C11" s="80"/>
      <c r="D11" s="80"/>
      <c r="E11" s="81">
        <v>0.33</v>
      </c>
      <c r="F11" s="79" t="s">
        <v>11</v>
      </c>
      <c r="G11" s="79"/>
      <c r="H11" s="81">
        <f>1-H12-H13</f>
        <v>0.35000000000000003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s="7" customFormat="1" x14ac:dyDescent="0.3">
      <c r="A12" s="53"/>
      <c r="B12" s="74" t="s">
        <v>4</v>
      </c>
      <c r="C12" s="75"/>
      <c r="D12" s="75"/>
      <c r="E12" s="76">
        <v>0.33</v>
      </c>
      <c r="F12" s="77" t="s">
        <v>23</v>
      </c>
      <c r="G12" s="78"/>
      <c r="H12" s="76">
        <f>15%*3</f>
        <v>0.44999999999999996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s="7" customFormat="1" x14ac:dyDescent="0.3">
      <c r="A13" s="53"/>
      <c r="B13" s="74" t="s">
        <v>117</v>
      </c>
      <c r="C13" s="75"/>
      <c r="D13" s="75"/>
      <c r="E13" s="76">
        <v>0.34</v>
      </c>
      <c r="F13" s="77" t="s">
        <v>24</v>
      </c>
      <c r="G13" s="78"/>
      <c r="H13" s="76">
        <v>0.2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s="7" customFormat="1" x14ac:dyDescent="0.3">
      <c r="A14" s="53"/>
      <c r="B14" s="62"/>
      <c r="C14" s="40"/>
      <c r="D14" s="40"/>
      <c r="E14" s="41"/>
      <c r="F14" s="37"/>
      <c r="G14" s="30"/>
      <c r="H14" s="30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s="7" customFormat="1" x14ac:dyDescent="0.3">
      <c r="A15" s="53"/>
      <c r="B15" s="63" t="s">
        <v>12</v>
      </c>
      <c r="C15" s="39"/>
      <c r="D15" s="39"/>
      <c r="E15" s="49">
        <f>SUM(E11:E14)</f>
        <v>1</v>
      </c>
      <c r="F15" s="42" t="s">
        <v>12</v>
      </c>
      <c r="G15" s="43"/>
      <c r="H15" s="44">
        <f>H12+H11+H13</f>
        <v>1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s="7" customFormat="1" x14ac:dyDescent="0.3">
      <c r="A16" s="53"/>
      <c r="B16" s="63"/>
      <c r="C16" s="39"/>
      <c r="D16" s="49"/>
      <c r="E16" s="39"/>
      <c r="F16" s="38"/>
      <c r="G16" s="27"/>
      <c r="H16" s="27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x14ac:dyDescent="0.3">
      <c r="B17" s="50"/>
      <c r="C17" s="51"/>
      <c r="D17" s="49"/>
      <c r="E17" s="51"/>
      <c r="F17" s="51"/>
      <c r="G17" s="27"/>
      <c r="H17" s="27"/>
    </row>
    <row r="18" spans="1:30" x14ac:dyDescent="0.3">
      <c r="B18" s="52"/>
      <c r="C18" s="27"/>
      <c r="D18" s="27"/>
      <c r="E18" s="27"/>
      <c r="F18" s="27"/>
      <c r="G18" s="27"/>
      <c r="H18" s="27"/>
    </row>
    <row r="19" spans="1:30" s="7" customFormat="1" x14ac:dyDescent="0.3">
      <c r="A19" s="53"/>
      <c r="B19" s="33" t="s">
        <v>14</v>
      </c>
      <c r="C19" s="34"/>
      <c r="D19" s="34"/>
      <c r="E19" s="34"/>
      <c r="F19" s="34"/>
      <c r="G19" s="33"/>
      <c r="H19" s="33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x14ac:dyDescent="0.3">
      <c r="B20" s="50"/>
      <c r="C20" s="51"/>
      <c r="D20" s="49"/>
      <c r="E20" s="51"/>
      <c r="F20" s="51"/>
      <c r="G20" s="27"/>
      <c r="H20" s="27"/>
    </row>
    <row r="21" spans="1:30" x14ac:dyDescent="0.3">
      <c r="B21" s="58" t="s">
        <v>19</v>
      </c>
      <c r="C21" s="46"/>
      <c r="D21" s="46"/>
      <c r="E21" s="46"/>
      <c r="F21" s="46"/>
      <c r="G21" s="46"/>
      <c r="H21" s="46"/>
    </row>
    <row r="22" spans="1:30" x14ac:dyDescent="0.3">
      <c r="C22" s="53"/>
      <c r="D22" s="135" t="s">
        <v>3</v>
      </c>
      <c r="E22" s="135" t="s">
        <v>4</v>
      </c>
      <c r="F22" s="135" t="s">
        <v>5</v>
      </c>
      <c r="G22" s="135" t="s">
        <v>6</v>
      </c>
      <c r="H22" s="55"/>
    </row>
    <row r="23" spans="1:30" x14ac:dyDescent="0.3">
      <c r="B23" s="57" t="str">
        <f>'גיליון הערכה פרטני'!E4</f>
        <v>מר ג'וש קרסנה</v>
      </c>
      <c r="C23" s="53"/>
      <c r="D23" s="133" t="e">
        <f>'גיליון הערכה פרטני'!E49</f>
        <v>#DIV/0!</v>
      </c>
      <c r="E23" s="133" t="e">
        <f>'גיליון הערכה פרטני'!F49</f>
        <v>#DIV/0!</v>
      </c>
      <c r="F23" s="133" t="e">
        <f>'גיליון הערכה פרטני'!G49</f>
        <v>#DIV/0!</v>
      </c>
      <c r="G23" s="133" t="e">
        <f>'גיליון הערכה פרטני'!#REF!</f>
        <v>#REF!</v>
      </c>
      <c r="H23" s="54"/>
    </row>
    <row r="24" spans="1:30" x14ac:dyDescent="0.3">
      <c r="B24" s="57" t="str">
        <f>'גיליון הערכה פרטני'!I4</f>
        <v>מר חיים וקסמן</v>
      </c>
      <c r="C24" s="53"/>
      <c r="D24" s="133" t="e">
        <f>'גיליון הערכה פרטני'!I49</f>
        <v>#DIV/0!</v>
      </c>
      <c r="E24" s="133" t="e">
        <f>'גיליון הערכה פרטני'!J49</f>
        <v>#DIV/0!</v>
      </c>
      <c r="F24" s="133" t="e">
        <f>'גיליון הערכה פרטני'!K49</f>
        <v>#DIV/0!</v>
      </c>
      <c r="G24" s="133" t="e">
        <f>'גיליון הערכה פרטני'!#REF!</f>
        <v>#REF!</v>
      </c>
      <c r="H24" s="54"/>
    </row>
    <row r="25" spans="1:30" x14ac:dyDescent="0.3">
      <c r="B25" s="57" t="str">
        <f>'גיליון הערכה פרטני'!M4</f>
        <v>אל"ם אלי בר-און</v>
      </c>
      <c r="C25" s="53"/>
      <c r="D25" s="133" t="e">
        <f>'גיליון הערכה פרטני'!M49</f>
        <v>#DIV/0!</v>
      </c>
      <c r="E25" s="133" t="e">
        <f>'גיליון הערכה פרטני'!N49</f>
        <v>#DIV/0!</v>
      </c>
      <c r="F25" s="133" t="e">
        <f>'גיליון הערכה פרטני'!O49</f>
        <v>#DIV/0!</v>
      </c>
      <c r="G25" s="133" t="e">
        <f>'גיליון הערכה פרטני'!#REF!</f>
        <v>#REF!</v>
      </c>
      <c r="H25" s="54"/>
    </row>
    <row r="26" spans="1:30" x14ac:dyDescent="0.3">
      <c r="B26" s="57" t="str">
        <f>'גיליון הערכה פרטני'!Q4</f>
        <v>מר עודד שמלא</v>
      </c>
      <c r="C26" s="53"/>
      <c r="D26" s="133" t="e">
        <f>'גיליון הערכה פרטני'!Q49</f>
        <v>#DIV/0!</v>
      </c>
      <c r="E26" s="133" t="e">
        <f>'גיליון הערכה פרטני'!R49</f>
        <v>#DIV/0!</v>
      </c>
      <c r="F26" s="133" t="e">
        <f>'גיליון הערכה פרטני'!S49</f>
        <v>#DIV/0!</v>
      </c>
      <c r="G26" s="133" t="e">
        <f>'גיליון הערכה פרטני'!#REF!</f>
        <v>#REF!</v>
      </c>
      <c r="H26" s="54"/>
    </row>
    <row r="27" spans="1:30" s="32" customFormat="1" x14ac:dyDescent="0.3">
      <c r="A27" s="53"/>
      <c r="B27" s="58" t="str">
        <f>'גיליון הערכה פרטני'!Z4</f>
        <v>מד"ר- אל"ם יוני סיידה-מרום</v>
      </c>
      <c r="C27" s="46"/>
      <c r="D27" s="134" t="e">
        <f>'גיליון הערכה פרטני'!Z49</f>
        <v>#DIV/0!</v>
      </c>
      <c r="E27" s="134" t="e">
        <f>'גיליון הערכה פרטני'!AA49</f>
        <v>#DIV/0!</v>
      </c>
      <c r="F27" s="134" t="e">
        <f>'גיליון הערכה פרטני'!AB49</f>
        <v>#DIV/0!</v>
      </c>
      <c r="G27" s="134" t="e">
        <f>'גיליון הערכה פרטני'!#REF!</f>
        <v>#REF!</v>
      </c>
      <c r="H27" s="47"/>
    </row>
    <row r="28" spans="1:30" s="32" customFormat="1" x14ac:dyDescent="0.3">
      <c r="A28" s="53"/>
      <c r="B28" s="57" t="s">
        <v>12</v>
      </c>
      <c r="C28" s="53"/>
      <c r="D28" s="133" t="e">
        <f>'גיליון הערכה פרטני'!AE49</f>
        <v>#DIV/0!</v>
      </c>
      <c r="E28" s="133" t="e">
        <f>'גיליון הערכה פרטני'!AF49</f>
        <v>#DIV/0!</v>
      </c>
      <c r="F28" s="133" t="e">
        <f>'גיליון הערכה פרטני'!AG49</f>
        <v>#DIV/0!</v>
      </c>
      <c r="G28" s="133" t="e">
        <f>'גיליון הערכה פרטני'!#REF!</f>
        <v>#REF!</v>
      </c>
      <c r="H28" s="54"/>
    </row>
    <row r="29" spans="1:30" x14ac:dyDescent="0.3">
      <c r="B29" s="57"/>
      <c r="C29" s="53"/>
      <c r="D29" s="53"/>
      <c r="E29" s="53"/>
      <c r="F29" s="53"/>
      <c r="G29" s="53"/>
      <c r="H29" s="53"/>
    </row>
    <row r="30" spans="1:30" x14ac:dyDescent="0.3">
      <c r="B30" s="65" t="s">
        <v>20</v>
      </c>
      <c r="C30" s="46"/>
      <c r="D30" s="46"/>
      <c r="E30" s="46"/>
      <c r="F30" s="46"/>
      <c r="G30" s="46"/>
      <c r="H30" s="46"/>
    </row>
    <row r="31" spans="1:30" x14ac:dyDescent="0.3">
      <c r="B31" s="57"/>
      <c r="C31" s="53"/>
      <c r="D31" s="56"/>
      <c r="E31" s="53"/>
      <c r="F31" s="57"/>
      <c r="G31" s="53"/>
      <c r="H31" s="56"/>
    </row>
    <row r="32" spans="1:30" x14ac:dyDescent="0.3">
      <c r="B32" s="57"/>
      <c r="C32" s="53"/>
      <c r="D32" s="56"/>
      <c r="E32" s="53"/>
      <c r="F32" s="57"/>
      <c r="G32" s="53"/>
      <c r="H32" s="56"/>
    </row>
    <row r="33" spans="1:30" x14ac:dyDescent="0.3">
      <c r="B33" s="57"/>
      <c r="C33" s="53"/>
      <c r="D33" s="56"/>
      <c r="E33" s="53"/>
      <c r="F33" s="57"/>
      <c r="G33" s="53"/>
      <c r="H33" s="56"/>
    </row>
    <row r="34" spans="1:30" x14ac:dyDescent="0.3">
      <c r="B34" s="57"/>
      <c r="C34" s="53"/>
      <c r="D34" s="56"/>
      <c r="E34" s="53"/>
      <c r="F34" s="57"/>
      <c r="G34" s="53"/>
      <c r="H34" s="56"/>
    </row>
    <row r="35" spans="1:30" x14ac:dyDescent="0.3">
      <c r="B35" s="57"/>
      <c r="C35" s="53"/>
      <c r="D35" s="56"/>
      <c r="E35" s="53"/>
      <c r="F35" s="57"/>
      <c r="G35" s="53"/>
      <c r="H35" s="56"/>
    </row>
    <row r="36" spans="1:30" x14ac:dyDescent="0.3">
      <c r="B36" s="57"/>
      <c r="C36" s="53"/>
      <c r="D36" s="56"/>
      <c r="E36" s="53"/>
      <c r="F36" s="57"/>
      <c r="G36" s="53"/>
      <c r="H36" s="56"/>
    </row>
    <row r="37" spans="1:30" x14ac:dyDescent="0.3">
      <c r="B37" s="57"/>
      <c r="C37" s="53"/>
      <c r="D37" s="56"/>
      <c r="E37" s="53"/>
      <c r="F37" s="57"/>
      <c r="G37" s="53"/>
      <c r="H37" s="56"/>
    </row>
    <row r="38" spans="1:30" x14ac:dyDescent="0.3">
      <c r="B38" s="57"/>
      <c r="C38" s="53"/>
      <c r="D38" s="56"/>
      <c r="E38" s="53"/>
      <c r="F38" s="57"/>
      <c r="G38" s="53"/>
      <c r="H38" s="56"/>
    </row>
    <row r="39" spans="1:30" x14ac:dyDescent="0.3">
      <c r="B39" s="57"/>
      <c r="C39" s="53"/>
      <c r="D39" s="56"/>
      <c r="E39" s="53"/>
      <c r="F39" s="57"/>
      <c r="G39" s="53"/>
      <c r="H39" s="56"/>
    </row>
    <row r="40" spans="1:30" x14ac:dyDescent="0.3">
      <c r="B40" s="57"/>
      <c r="C40" s="53"/>
      <c r="D40" s="56"/>
      <c r="E40" s="53"/>
      <c r="F40" s="57"/>
      <c r="G40" s="53"/>
      <c r="H40" s="56"/>
    </row>
    <row r="41" spans="1:30" x14ac:dyDescent="0.3">
      <c r="B41" s="57"/>
      <c r="C41" s="53"/>
      <c r="D41" s="56"/>
      <c r="E41" s="53"/>
      <c r="F41" s="57"/>
      <c r="G41" s="53"/>
      <c r="H41" s="56"/>
    </row>
    <row r="42" spans="1:30" x14ac:dyDescent="0.3">
      <c r="B42" s="57"/>
      <c r="C42" s="53"/>
      <c r="D42" s="56"/>
      <c r="E42" s="53"/>
      <c r="F42" s="57"/>
      <c r="G42" s="53"/>
      <c r="H42" s="56"/>
    </row>
    <row r="43" spans="1:30" x14ac:dyDescent="0.3">
      <c r="B43" s="57"/>
      <c r="C43" s="53"/>
      <c r="D43" s="56"/>
      <c r="E43" s="53"/>
      <c r="F43" s="57"/>
      <c r="G43" s="53"/>
      <c r="H43" s="56"/>
    </row>
    <row r="44" spans="1:30" x14ac:dyDescent="0.3">
      <c r="B44" s="57"/>
      <c r="C44" s="53"/>
      <c r="D44" s="56"/>
      <c r="E44" s="53"/>
      <c r="F44" s="57"/>
      <c r="G44" s="53"/>
      <c r="H44" s="56"/>
    </row>
    <row r="45" spans="1:30" x14ac:dyDescent="0.3">
      <c r="B45" s="57"/>
      <c r="C45" s="53"/>
      <c r="D45" s="56"/>
      <c r="E45" s="53"/>
      <c r="F45" s="53"/>
      <c r="G45" s="53"/>
      <c r="H45" s="53"/>
    </row>
    <row r="46" spans="1:30" x14ac:dyDescent="0.3">
      <c r="B46" s="57"/>
      <c r="C46" s="53"/>
      <c r="D46" s="56"/>
      <c r="E46" s="53"/>
      <c r="F46" s="53"/>
      <c r="G46" s="53"/>
      <c r="H46" s="53"/>
    </row>
    <row r="47" spans="1:30" x14ac:dyDescent="0.3">
      <c r="B47" s="57"/>
      <c r="C47" s="53"/>
      <c r="D47" s="56"/>
      <c r="E47" s="53"/>
      <c r="F47" s="53"/>
      <c r="G47" s="53"/>
      <c r="H47" s="53"/>
    </row>
    <row r="48" spans="1:30" s="35" customFormat="1" x14ac:dyDescent="0.3">
      <c r="A48" s="53"/>
      <c r="B48" s="57"/>
      <c r="C48" s="53"/>
      <c r="D48" s="53"/>
      <c r="E48" s="53"/>
      <c r="F48" s="53"/>
      <c r="G48" s="53"/>
      <c r="H48" s="53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8" x14ac:dyDescent="0.3">
      <c r="B49" s="57"/>
      <c r="C49" s="53" t="s">
        <v>17</v>
      </c>
      <c r="D49" s="53"/>
      <c r="E49" s="54">
        <f>D31</f>
        <v>0</v>
      </c>
      <c r="F49" s="53" t="s">
        <v>8</v>
      </c>
      <c r="G49" s="53"/>
      <c r="H49" s="53"/>
    </row>
    <row r="50" spans="1:8" x14ac:dyDescent="0.3">
      <c r="B50" s="57"/>
      <c r="C50" s="53" t="s">
        <v>18</v>
      </c>
      <c r="D50" s="53"/>
      <c r="E50" s="54">
        <f>H44</f>
        <v>0</v>
      </c>
      <c r="F50" s="53" t="s">
        <v>7</v>
      </c>
      <c r="G50" s="53"/>
      <c r="H50" s="53"/>
    </row>
    <row r="51" spans="1:8" x14ac:dyDescent="0.3">
      <c r="B51" s="57"/>
      <c r="C51" s="53"/>
      <c r="D51" s="54"/>
      <c r="E51" s="53"/>
      <c r="F51" s="53"/>
      <c r="G51" s="53"/>
      <c r="H51" s="53"/>
    </row>
    <row r="52" spans="1:8" x14ac:dyDescent="0.3">
      <c r="A52" s="35"/>
      <c r="B52" s="64"/>
    </row>
    <row r="53" spans="1:8" x14ac:dyDescent="0.3">
      <c r="A53" s="35"/>
      <c r="B53" s="64"/>
    </row>
    <row r="54" spans="1:8" x14ac:dyDescent="0.3">
      <c r="A54" s="35"/>
      <c r="B54" s="64"/>
    </row>
    <row r="55" spans="1:8" x14ac:dyDescent="0.3">
      <c r="A55" s="35"/>
      <c r="B55" s="64"/>
    </row>
    <row r="56" spans="1:8" x14ac:dyDescent="0.3">
      <c r="A56" s="35"/>
      <c r="B56" s="64"/>
    </row>
    <row r="57" spans="1:8" x14ac:dyDescent="0.3">
      <c r="A57" s="35"/>
      <c r="B57" s="64"/>
    </row>
    <row r="58" spans="1:8" x14ac:dyDescent="0.3">
      <c r="A58" s="35"/>
      <c r="B58" s="64"/>
    </row>
    <row r="59" spans="1:8" x14ac:dyDescent="0.3">
      <c r="A59" s="35"/>
      <c r="B59" s="64"/>
    </row>
  </sheetData>
  <printOptions horizontalCentered="1"/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rightToLeft="1" view="pageBreakPreview" zoomScale="60" zoomScaleNormal="100" workbookViewId="0">
      <selection activeCell="B17" sqref="B17"/>
    </sheetView>
  </sheetViews>
  <sheetFormatPr defaultRowHeight="14" x14ac:dyDescent="0.3"/>
  <cols>
    <col min="1" max="1" width="21.5" bestFit="1" customWidth="1"/>
    <col min="2" max="2" width="12.1640625" customWidth="1"/>
    <col min="3" max="3" width="10.9140625" customWidth="1"/>
    <col min="4" max="4" width="8.83203125" customWidth="1"/>
  </cols>
  <sheetData>
    <row r="1" spans="1:4" x14ac:dyDescent="0.3">
      <c r="A1" s="144" t="s">
        <v>1</v>
      </c>
      <c r="B1" s="144" t="s">
        <v>2</v>
      </c>
      <c r="C1" s="145" t="s">
        <v>70</v>
      </c>
      <c r="D1" s="145" t="s">
        <v>69</v>
      </c>
    </row>
    <row r="2" spans="1:4" x14ac:dyDescent="0.3">
      <c r="A2" s="144"/>
      <c r="B2" s="144"/>
      <c r="C2" s="146"/>
      <c r="D2" s="146"/>
    </row>
    <row r="3" spans="1:4" ht="15.5" x14ac:dyDescent="0.35">
      <c r="A3" s="121" t="s">
        <v>25</v>
      </c>
      <c r="B3" s="122" t="s">
        <v>35</v>
      </c>
      <c r="C3" s="127">
        <v>88.75</v>
      </c>
      <c r="D3" s="127">
        <v>26.625</v>
      </c>
    </row>
    <row r="4" spans="1:4" ht="15.5" x14ac:dyDescent="0.35">
      <c r="A4" s="121" t="s">
        <v>26</v>
      </c>
      <c r="B4" s="122" t="s">
        <v>35</v>
      </c>
      <c r="C4" s="127">
        <v>90.5</v>
      </c>
      <c r="D4" s="127">
        <v>27.15</v>
      </c>
    </row>
    <row r="5" spans="1:4" ht="15.5" x14ac:dyDescent="0.35">
      <c r="A5" s="121" t="s">
        <v>27</v>
      </c>
      <c r="B5" s="122" t="s">
        <v>35</v>
      </c>
      <c r="C5" s="127">
        <v>94.625</v>
      </c>
      <c r="D5" s="127">
        <v>28.387499999999999</v>
      </c>
    </row>
    <row r="6" spans="1:4" ht="15.5" x14ac:dyDescent="0.35">
      <c r="A6" s="121" t="s">
        <v>28</v>
      </c>
      <c r="B6" s="122" t="s">
        <v>35</v>
      </c>
      <c r="C6" s="127">
        <v>91.0625</v>
      </c>
      <c r="D6" s="127">
        <v>27.318749999999998</v>
      </c>
    </row>
    <row r="7" spans="1:4" ht="15.5" x14ac:dyDescent="0.35">
      <c r="A7" s="121" t="s">
        <v>29</v>
      </c>
      <c r="B7" s="122" t="s">
        <v>35</v>
      </c>
      <c r="C7" s="127">
        <v>86.1875</v>
      </c>
      <c r="D7" s="127">
        <v>25.856249999999999</v>
      </c>
    </row>
    <row r="8" spans="1:4" ht="15.5" x14ac:dyDescent="0.35">
      <c r="A8" s="121" t="s">
        <v>30</v>
      </c>
      <c r="B8" s="122" t="s">
        <v>35</v>
      </c>
      <c r="C8" s="127">
        <v>91.625</v>
      </c>
      <c r="D8" s="127">
        <v>27.487500000000001</v>
      </c>
    </row>
    <row r="9" spans="1:4" ht="15.5" x14ac:dyDescent="0.35">
      <c r="A9" s="121" t="s">
        <v>31</v>
      </c>
      <c r="B9" s="122" t="s">
        <v>35</v>
      </c>
      <c r="C9" s="127">
        <v>96.0625</v>
      </c>
      <c r="D9" s="127">
        <v>28.818749999999998</v>
      </c>
    </row>
    <row r="10" spans="1:4" ht="15.5" x14ac:dyDescent="0.35">
      <c r="A10" s="121" t="s">
        <v>32</v>
      </c>
      <c r="B10" s="122" t="s">
        <v>35</v>
      </c>
      <c r="C10" s="127">
        <v>85.375</v>
      </c>
      <c r="D10" s="127">
        <v>25.612500000000001</v>
      </c>
    </row>
    <row r="11" spans="1:4" ht="15.5" x14ac:dyDescent="0.35">
      <c r="A11" s="121" t="s">
        <v>33</v>
      </c>
      <c r="B11" s="122" t="s">
        <v>35</v>
      </c>
      <c r="C11" s="127">
        <v>94.375</v>
      </c>
      <c r="D11" s="127">
        <v>28.3125</v>
      </c>
    </row>
    <row r="12" spans="1:4" ht="15.5" x14ac:dyDescent="0.35">
      <c r="A12" s="130" t="s">
        <v>38</v>
      </c>
      <c r="B12" s="131" t="s">
        <v>37</v>
      </c>
      <c r="C12" s="132">
        <v>94.1875</v>
      </c>
      <c r="D12" s="132">
        <v>28.256249999999998</v>
      </c>
    </row>
    <row r="13" spans="1:4" ht="15.5" x14ac:dyDescent="0.35">
      <c r="A13" s="130" t="s">
        <v>39</v>
      </c>
      <c r="B13" s="131" t="s">
        <v>37</v>
      </c>
      <c r="C13" s="132">
        <v>91.875</v>
      </c>
      <c r="D13" s="132">
        <v>27.5625</v>
      </c>
    </row>
    <row r="14" spans="1:4" ht="15.5" x14ac:dyDescent="0.35">
      <c r="A14" s="130" t="s">
        <v>40</v>
      </c>
      <c r="B14" s="131" t="s">
        <v>37</v>
      </c>
      <c r="C14" s="132">
        <v>94.75</v>
      </c>
      <c r="D14" s="132">
        <v>28.425000000000001</v>
      </c>
    </row>
    <row r="15" spans="1:4" ht="15.5" x14ac:dyDescent="0.35">
      <c r="A15" s="130" t="s">
        <v>41</v>
      </c>
      <c r="B15" s="131" t="s">
        <v>37</v>
      </c>
      <c r="C15" s="132">
        <v>92.4375</v>
      </c>
      <c r="D15" s="132">
        <v>27.731249999999999</v>
      </c>
    </row>
    <row r="16" spans="1:4" ht="15.5" x14ac:dyDescent="0.35">
      <c r="A16" s="130" t="s">
        <v>42</v>
      </c>
      <c r="B16" s="131" t="s">
        <v>37</v>
      </c>
      <c r="C16" s="132">
        <v>81.9375</v>
      </c>
      <c r="D16" s="132">
        <v>24.581250000000001</v>
      </c>
    </row>
    <row r="17" spans="1:4" ht="15.5" x14ac:dyDescent="0.35">
      <c r="A17" s="130" t="s">
        <v>43</v>
      </c>
      <c r="B17" s="131" t="s">
        <v>37</v>
      </c>
      <c r="C17" s="132">
        <v>95.25</v>
      </c>
      <c r="D17" s="132">
        <v>28.574999999999999</v>
      </c>
    </row>
    <row r="18" spans="1:4" ht="15.5" x14ac:dyDescent="0.35">
      <c r="A18" s="130" t="s">
        <v>44</v>
      </c>
      <c r="B18" s="131" t="s">
        <v>37</v>
      </c>
      <c r="C18" s="132">
        <v>94.8125</v>
      </c>
      <c r="D18" s="132">
        <v>28.443749999999998</v>
      </c>
    </row>
    <row r="19" spans="1:4" ht="15.5" x14ac:dyDescent="0.35">
      <c r="A19" s="130" t="s">
        <v>45</v>
      </c>
      <c r="B19" s="131" t="s">
        <v>37</v>
      </c>
      <c r="C19" s="132">
        <v>95.375</v>
      </c>
      <c r="D19" s="132">
        <v>28.612500000000001</v>
      </c>
    </row>
    <row r="20" spans="1:4" ht="15.5" x14ac:dyDescent="0.35">
      <c r="A20" s="130" t="s">
        <v>46</v>
      </c>
      <c r="B20" s="131" t="s">
        <v>37</v>
      </c>
      <c r="C20" s="132">
        <v>93.8125</v>
      </c>
      <c r="D20" s="132">
        <v>28.143750000000001</v>
      </c>
    </row>
    <row r="21" spans="1:4" ht="15.5" x14ac:dyDescent="0.35">
      <c r="A21" s="130" t="s">
        <v>47</v>
      </c>
      <c r="B21" s="131" t="s">
        <v>37</v>
      </c>
      <c r="C21" s="132">
        <v>94</v>
      </c>
      <c r="D21" s="132">
        <v>28.2</v>
      </c>
    </row>
    <row r="22" spans="1:4" ht="15.5" x14ac:dyDescent="0.35">
      <c r="A22" s="123" t="s">
        <v>49</v>
      </c>
      <c r="B22" s="124" t="s">
        <v>48</v>
      </c>
      <c r="C22" s="128">
        <v>94.625</v>
      </c>
      <c r="D22" s="128">
        <v>28.387499999999999</v>
      </c>
    </row>
    <row r="23" spans="1:4" ht="15.5" x14ac:dyDescent="0.35">
      <c r="A23" s="123" t="s">
        <v>50</v>
      </c>
      <c r="B23" s="124" t="s">
        <v>48</v>
      </c>
      <c r="C23" s="128">
        <v>91.0625</v>
      </c>
      <c r="D23" s="128">
        <v>27.318749999999998</v>
      </c>
    </row>
    <row r="24" spans="1:4" ht="15.5" x14ac:dyDescent="0.35">
      <c r="A24" s="123" t="s">
        <v>51</v>
      </c>
      <c r="B24" s="124" t="s">
        <v>48</v>
      </c>
      <c r="C24" s="128">
        <v>96.1875</v>
      </c>
      <c r="D24" s="128">
        <v>28.856249999999999</v>
      </c>
    </row>
    <row r="25" spans="1:4" ht="15.5" x14ac:dyDescent="0.35">
      <c r="A25" s="123" t="s">
        <v>52</v>
      </c>
      <c r="B25" s="124" t="s">
        <v>48</v>
      </c>
      <c r="C25" s="128">
        <v>95.6875</v>
      </c>
      <c r="D25" s="128">
        <v>28.706250000000001</v>
      </c>
    </row>
    <row r="26" spans="1:4" ht="15.5" x14ac:dyDescent="0.35">
      <c r="A26" s="123" t="s">
        <v>53</v>
      </c>
      <c r="B26" s="124" t="s">
        <v>48</v>
      </c>
      <c r="C26" s="128">
        <v>90.8125</v>
      </c>
      <c r="D26" s="128">
        <v>27.243749999999999</v>
      </c>
    </row>
    <row r="27" spans="1:4" ht="15.5" x14ac:dyDescent="0.35">
      <c r="A27" s="123" t="s">
        <v>54</v>
      </c>
      <c r="B27" s="124" t="s">
        <v>48</v>
      </c>
      <c r="C27" s="128">
        <v>92.625</v>
      </c>
      <c r="D27" s="128">
        <v>27.787499999999998</v>
      </c>
    </row>
    <row r="28" spans="1:4" ht="15.5" x14ac:dyDescent="0.35">
      <c r="A28" s="123" t="s">
        <v>55</v>
      </c>
      <c r="B28" s="124" t="s">
        <v>48</v>
      </c>
      <c r="C28" s="128">
        <v>89.4375</v>
      </c>
      <c r="D28" s="128">
        <v>26.831250000000001</v>
      </c>
    </row>
    <row r="29" spans="1:4" ht="15.5" x14ac:dyDescent="0.35">
      <c r="A29" s="123" t="s">
        <v>56</v>
      </c>
      <c r="B29" s="124" t="s">
        <v>48</v>
      </c>
      <c r="C29" s="128">
        <v>89.5625</v>
      </c>
      <c r="D29" s="128">
        <v>26.868749999999999</v>
      </c>
    </row>
    <row r="30" spans="1:4" ht="15.5" x14ac:dyDescent="0.35">
      <c r="A30" s="125" t="s">
        <v>59</v>
      </c>
      <c r="B30" s="126" t="s">
        <v>58</v>
      </c>
      <c r="C30" s="129">
        <v>93.3125</v>
      </c>
      <c r="D30" s="129">
        <v>27.993749999999999</v>
      </c>
    </row>
    <row r="31" spans="1:4" ht="15.5" x14ac:dyDescent="0.35">
      <c r="A31" s="125" t="s">
        <v>60</v>
      </c>
      <c r="B31" s="126" t="s">
        <v>58</v>
      </c>
      <c r="C31" s="129">
        <v>94.1875</v>
      </c>
      <c r="D31" s="129">
        <v>28.256249999999998</v>
      </c>
    </row>
    <row r="32" spans="1:4" ht="15.5" x14ac:dyDescent="0.35">
      <c r="A32" s="125" t="s">
        <v>61</v>
      </c>
      <c r="B32" s="126" t="s">
        <v>58</v>
      </c>
      <c r="C32" s="129">
        <v>94.8125</v>
      </c>
      <c r="D32" s="129">
        <v>28.443749999999998</v>
      </c>
    </row>
    <row r="33" spans="1:4" ht="15.5" x14ac:dyDescent="0.35">
      <c r="A33" s="125" t="s">
        <v>62</v>
      </c>
      <c r="B33" s="126" t="s">
        <v>58</v>
      </c>
      <c r="C33" s="129">
        <v>88.875</v>
      </c>
      <c r="D33" s="129">
        <v>26.662499999999998</v>
      </c>
    </row>
    <row r="34" spans="1:4" ht="15.5" x14ac:dyDescent="0.35">
      <c r="A34" s="125" t="s">
        <v>63</v>
      </c>
      <c r="B34" s="126" t="s">
        <v>58</v>
      </c>
      <c r="C34" s="129">
        <v>91.0625</v>
      </c>
      <c r="D34" s="129">
        <v>27.318749999999998</v>
      </c>
    </row>
    <row r="35" spans="1:4" ht="15.5" x14ac:dyDescent="0.35">
      <c r="A35" s="125" t="s">
        <v>64</v>
      </c>
      <c r="B35" s="126" t="s">
        <v>58</v>
      </c>
      <c r="C35" s="129">
        <v>90.5</v>
      </c>
      <c r="D35" s="129">
        <v>27.15</v>
      </c>
    </row>
    <row r="36" spans="1:4" ht="15.5" x14ac:dyDescent="0.35">
      <c r="A36" s="125" t="s">
        <v>65</v>
      </c>
      <c r="B36" s="126" t="s">
        <v>58</v>
      </c>
      <c r="C36" s="129">
        <v>90.75</v>
      </c>
      <c r="D36" s="129">
        <v>27.224999999999998</v>
      </c>
    </row>
    <row r="37" spans="1:4" ht="15.5" x14ac:dyDescent="0.35">
      <c r="A37" s="125" t="s">
        <v>66</v>
      </c>
      <c r="B37" s="126" t="s">
        <v>58</v>
      </c>
      <c r="C37" s="129">
        <v>89.5625</v>
      </c>
      <c r="D37" s="129">
        <v>26.868749999999999</v>
      </c>
    </row>
    <row r="38" spans="1:4" ht="15.5" x14ac:dyDescent="0.35">
      <c r="A38" s="125" t="s">
        <v>67</v>
      </c>
      <c r="B38" s="126" t="s">
        <v>58</v>
      </c>
      <c r="C38" s="129">
        <v>91.75</v>
      </c>
      <c r="D38" s="129">
        <v>27.524999999999999</v>
      </c>
    </row>
    <row r="39" spans="1:4" ht="15.5" x14ac:dyDescent="0.35">
      <c r="A39" s="125" t="s">
        <v>68</v>
      </c>
      <c r="B39" s="126" t="s">
        <v>58</v>
      </c>
      <c r="C39" s="129">
        <v>97.125</v>
      </c>
      <c r="D39" s="129">
        <v>29.137499999999999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גיליון הערכה פרטני</vt:lpstr>
      <vt:lpstr>מידע</vt:lpstr>
      <vt:lpstr>ציונים סופיים</vt:lpstr>
      <vt:lpstr>'גיליון הערכה פרטני'!WPrint_Area_W</vt:lpstr>
      <vt:lpstr>מידע!WPrint_Area_W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Yoel Hecht</dc:creator>
  <cp:lastModifiedBy>oren shoham</cp:lastModifiedBy>
  <cp:lastPrinted>2017-06-29T03:07:26Z</cp:lastPrinted>
  <dcterms:created xsi:type="dcterms:W3CDTF">2012-06-04T11:17:45Z</dcterms:created>
  <dcterms:modified xsi:type="dcterms:W3CDTF">2017-06-30T15:35:08Z</dcterms:modified>
</cp:coreProperties>
</file>